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:\powellne\NIHR fellowship\CDRF WP4\Manuscript\appendix\"/>
    </mc:Choice>
  </mc:AlternateContent>
  <xr:revisionPtr revIDLastSave="0" documentId="8_{E5D224B9-84C0-4A5F-8C9F-1C67224F0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0" i="1" l="1"/>
  <c r="O25" i="1"/>
  <c r="Q12" i="1"/>
  <c r="M25" i="1"/>
  <c r="M26" i="1"/>
  <c r="M27" i="1"/>
  <c r="M28" i="1"/>
  <c r="M29" i="1"/>
  <c r="M30" i="1"/>
  <c r="H24" i="1"/>
  <c r="M24" i="1" s="1"/>
  <c r="H25" i="1"/>
  <c r="H26" i="1"/>
  <c r="H27" i="1"/>
  <c r="H28" i="1"/>
  <c r="H29" i="1"/>
  <c r="H30" i="1"/>
  <c r="G22" i="1"/>
  <c r="H22" i="1" s="1"/>
  <c r="M22" i="1" s="1"/>
  <c r="G23" i="1"/>
  <c r="H23" i="1" s="1"/>
  <c r="M23" i="1" s="1"/>
  <c r="G24" i="1"/>
  <c r="G25" i="1"/>
  <c r="G26" i="1"/>
  <c r="G27" i="1"/>
  <c r="G28" i="1"/>
  <c r="G29" i="1"/>
  <c r="G30" i="1"/>
  <c r="G21" i="1"/>
  <c r="H21" i="1" s="1"/>
  <c r="M21" i="1" s="1"/>
  <c r="D25" i="1"/>
  <c r="M31" i="1" l="1"/>
  <c r="H18" i="1"/>
  <c r="M18" i="1" s="1"/>
  <c r="H14" i="1"/>
  <c r="M14" i="1" s="1"/>
  <c r="G15" i="1"/>
  <c r="H15" i="1" s="1"/>
  <c r="M15" i="1" s="1"/>
  <c r="G16" i="1"/>
  <c r="H16" i="1" s="1"/>
  <c r="M16" i="1" s="1"/>
  <c r="G17" i="1"/>
  <c r="H17" i="1" s="1"/>
  <c r="M17" i="1" s="1"/>
  <c r="G18" i="1"/>
  <c r="G19" i="1"/>
  <c r="H19" i="1" s="1"/>
  <c r="M19" i="1" s="1"/>
  <c r="G14" i="1"/>
  <c r="J11" i="1"/>
  <c r="K11" i="1" s="1"/>
  <c r="O6" i="1"/>
  <c r="M8" i="1"/>
  <c r="M7" i="1"/>
  <c r="M9" i="1" s="1"/>
  <c r="K8" i="1"/>
  <c r="N8" i="1" s="1"/>
  <c r="K7" i="1"/>
  <c r="N7" i="1" s="1"/>
  <c r="H8" i="1"/>
  <c r="H7" i="1"/>
  <c r="N5" i="1"/>
  <c r="G5" i="1"/>
  <c r="H5" i="1" s="1"/>
  <c r="M5" i="1" s="1"/>
  <c r="N4" i="1"/>
  <c r="N6" i="1" s="1"/>
  <c r="M4" i="1"/>
  <c r="H3" i="1"/>
  <c r="M3" i="1" s="1"/>
  <c r="M6" i="1" s="1"/>
  <c r="N9" i="1" l="1"/>
  <c r="M20" i="1"/>
  <c r="O9" i="1"/>
  <c r="N11" i="1"/>
</calcChain>
</file>

<file path=xl/sharedStrings.xml><?xml version="1.0" encoding="utf-8"?>
<sst xmlns="http://schemas.openxmlformats.org/spreadsheetml/2006/main" count="84" uniqueCount="58">
  <si>
    <t>training</t>
  </si>
  <si>
    <t>MOPTs</t>
  </si>
  <si>
    <t>FY1</t>
  </si>
  <si>
    <t>Pharmacists</t>
  </si>
  <si>
    <t>number of staff</t>
  </si>
  <si>
    <t>duration</t>
  </si>
  <si>
    <t>number of sessions</t>
  </si>
  <si>
    <t>by whom</t>
  </si>
  <si>
    <t>PADL champ (Dan)</t>
  </si>
  <si>
    <t>PADL champ (Neil)</t>
  </si>
  <si>
    <t>Recorded slide set</t>
  </si>
  <si>
    <t>20 (mins)</t>
  </si>
  <si>
    <t>staff time (minutes)</t>
  </si>
  <si>
    <t>PADL champ time (mins)</t>
  </si>
  <si>
    <t>PADL champ cost (£)</t>
  </si>
  <si>
    <t>comments</t>
  </si>
  <si>
    <t>https://www.nhsemployers.org/articles/pay-scales-202425</t>
  </si>
  <si>
    <t>band 5 hourly rate 2024/25 (Intermediate step point) £16.53 band 8b £33.88</t>
  </si>
  <si>
    <t>https://www.bma.org.uk/pay-and-contracts/pay/resident-doctors-pay-scales/pay-scales-for-resident-doctors-in-england</t>
  </si>
  <si>
    <t>FY2</t>
  </si>
  <si>
    <t>FY1 £16.31 per hour (assuming a 40 hour week at £33,936) FY= £20.02 per hour (assuming a 40 hour week at £41,632) band 8c mid point £40.31</t>
  </si>
  <si>
    <t>hours</t>
  </si>
  <si>
    <t>staff cost (£/hr)</t>
  </si>
  <si>
    <t xml:space="preserve">staff cost (£) </t>
  </si>
  <si>
    <t>band 7 mid point</t>
  </si>
  <si>
    <t>PART 1</t>
  </si>
  <si>
    <t>Part 2</t>
  </si>
  <si>
    <t>pharmacists</t>
  </si>
  <si>
    <t>FY docs</t>
  </si>
  <si>
    <t>average of FY1 and FY2 = £18.17</t>
  </si>
  <si>
    <t>MPC attendance</t>
  </si>
  <si>
    <t>specialty staff attendance not calculated</t>
  </si>
  <si>
    <t xml:space="preserve">specialty meeting and HoNs meeting attendance </t>
  </si>
  <si>
    <t>adding penA hx (PADL notes)</t>
  </si>
  <si>
    <t xml:space="preserve">number added over study period </t>
  </si>
  <si>
    <t>patients with a PADL note (regardless of antibiotic prescrption)</t>
  </si>
  <si>
    <t>patients with a PADL note and prescribed an antibiotic</t>
  </si>
  <si>
    <t>AMS-P</t>
  </si>
  <si>
    <t>CT-MO</t>
  </si>
  <si>
    <t>CT-P</t>
  </si>
  <si>
    <t>AMS-MM</t>
  </si>
  <si>
    <t>CT-D</t>
  </si>
  <si>
    <t>AMS-tech</t>
  </si>
  <si>
    <t>average Dan and I (33.88+40.31 / 2= 37.095</t>
  </si>
  <si>
    <t>band 5</t>
  </si>
  <si>
    <t>band 7</t>
  </si>
  <si>
    <t>Fy1&amp;2 average (16.31 +20.02 / 2 = 18.165)</t>
  </si>
  <si>
    <r>
      <t xml:space="preserve">1115/735=1.517 x 1037.29 = </t>
    </r>
    <r>
      <rPr>
        <b/>
        <sz val="8"/>
        <color theme="1"/>
        <rFont val="Calibri"/>
        <family val="2"/>
        <scheme val="minor"/>
      </rPr>
      <t>£1,573.58</t>
    </r>
    <r>
      <rPr>
        <sz val="8"/>
        <color theme="1"/>
        <rFont val="Calibri"/>
        <family val="2"/>
        <scheme val="minor"/>
      </rPr>
      <t xml:space="preserve"> (for all PADL notes regardless of abx status)</t>
    </r>
  </si>
  <si>
    <t>cost of de-label</t>
  </si>
  <si>
    <t>DOC</t>
  </si>
  <si>
    <t>DDL</t>
  </si>
  <si>
    <t>nurse obs</t>
  </si>
  <si>
    <t xml:space="preserve">4 sets of obs band 5 </t>
  </si>
  <si>
    <t>y1&amp;2 average (16.31 +20.02 / 2 = 18.165)</t>
  </si>
  <si>
    <t>cost due to harm</t>
  </si>
  <si>
    <t>PADL'd</t>
  </si>
  <si>
    <t>Not Padl'd</t>
  </si>
  <si>
    <t>extrapolated £1,573.58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</si>
</sst>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"/>
      <family val="2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1" applyAlignment="1">
      <alignment horizontal="left" vertical="top"/>
    </xf>
    <xf numFmtId="3" fontId="1" fillId="0" borderId="0" xfId="0" applyNumberFormat="1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3" fontId="1" fillId="2" borderId="0" xfId="0" applyNumberFormat="1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8" fontId="1" fillId="0" borderId="0" xfId="0" applyNumberFormat="1" applyFont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hsemployers.org/articles/pay-scales-202425" TargetMode="External"/><Relationship Id="rId1" Type="http://schemas.openxmlformats.org/officeDocument/2006/relationships/hyperlink" Target="https://www.bma.org.uk/pay-and-contracts/pay/resident-doctors-pay-scales/pay-scales-for-resident-doctors-in-eng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zoomScale="80" zoomScaleNormal="80" workbookViewId="0">
      <pane ySplit="1" topLeftCell="A2" activePane="bottomLeft" state="frozen"/>
      <selection pane="bottomLeft" activeCell="D32" sqref="D32:D39"/>
    </sheetView>
  </sheetViews>
  <sheetFormatPr defaultColWidth="8.7109375" defaultRowHeight="11.25" x14ac:dyDescent="0.25"/>
  <cols>
    <col min="1" max="1" width="14.5703125" style="1" customWidth="1"/>
    <col min="2" max="2" width="10.85546875" style="1" customWidth="1"/>
    <col min="3" max="3" width="11.85546875" style="1" customWidth="1"/>
    <col min="4" max="4" width="8.7109375" style="1"/>
    <col min="5" max="7" width="11.5703125" style="1" customWidth="1"/>
    <col min="8" max="14" width="8.7109375" style="1"/>
    <col min="15" max="15" width="9.85546875" style="1" customWidth="1"/>
    <col min="16" max="16" width="50.42578125" style="1" customWidth="1"/>
    <col min="17" max="16384" width="8.7109375" style="1"/>
  </cols>
  <sheetData>
    <row r="1" spans="1:17" ht="31.5" customHeight="1" thickBot="1" x14ac:dyDescent="0.3">
      <c r="A1" s="11" t="s">
        <v>0</v>
      </c>
      <c r="B1" s="11" t="s">
        <v>25</v>
      </c>
      <c r="C1" s="6" t="s">
        <v>7</v>
      </c>
      <c r="D1" s="7" t="s">
        <v>4</v>
      </c>
      <c r="E1" s="6" t="s">
        <v>5</v>
      </c>
      <c r="F1" s="7" t="s">
        <v>6</v>
      </c>
      <c r="G1" s="7" t="s">
        <v>12</v>
      </c>
      <c r="H1" s="6" t="s">
        <v>21</v>
      </c>
      <c r="I1" s="7" t="s">
        <v>22</v>
      </c>
      <c r="J1" s="7" t="s">
        <v>13</v>
      </c>
      <c r="K1" s="7" t="s">
        <v>21</v>
      </c>
      <c r="L1" s="7" t="s">
        <v>22</v>
      </c>
      <c r="M1" s="7" t="s">
        <v>23</v>
      </c>
      <c r="N1" s="7" t="s">
        <v>14</v>
      </c>
      <c r="P1" s="1" t="s">
        <v>15</v>
      </c>
    </row>
    <row r="2" spans="1:17" ht="15" x14ac:dyDescent="0.25">
      <c r="B2" s="1" t="s">
        <v>1</v>
      </c>
      <c r="C2" s="1" t="s">
        <v>8</v>
      </c>
      <c r="D2" s="1">
        <v>15</v>
      </c>
      <c r="E2" s="1" t="s">
        <v>11</v>
      </c>
      <c r="F2" s="1">
        <v>2</v>
      </c>
      <c r="G2" s="1">
        <v>600</v>
      </c>
      <c r="H2" s="1">
        <v>10</v>
      </c>
      <c r="I2" s="1">
        <v>16.53</v>
      </c>
      <c r="J2" s="1">
        <v>40</v>
      </c>
      <c r="K2" s="1">
        <v>0.66600000000000004</v>
      </c>
      <c r="L2" s="1">
        <v>33.880000000000003</v>
      </c>
      <c r="M2" s="4">
        <v>165.3</v>
      </c>
      <c r="N2" s="1">
        <v>13.55</v>
      </c>
      <c r="P2" s="1" t="s">
        <v>17</v>
      </c>
      <c r="Q2" s="3" t="s">
        <v>16</v>
      </c>
    </row>
    <row r="3" spans="1:17" ht="15" x14ac:dyDescent="0.25">
      <c r="B3" s="1" t="s">
        <v>2</v>
      </c>
      <c r="C3" s="1" t="s">
        <v>9</v>
      </c>
      <c r="D3" s="1">
        <v>72</v>
      </c>
      <c r="E3" s="1">
        <v>40</v>
      </c>
      <c r="F3" s="1">
        <v>1</v>
      </c>
      <c r="G3" s="1">
        <v>2880</v>
      </c>
      <c r="H3" s="1">
        <f>G3/60</f>
        <v>48</v>
      </c>
      <c r="I3" s="1">
        <v>16.309999999999999</v>
      </c>
      <c r="J3" s="1">
        <v>80</v>
      </c>
      <c r="K3" s="1">
        <v>1.333</v>
      </c>
      <c r="L3" s="1">
        <v>40.31</v>
      </c>
      <c r="M3" s="5">
        <f>H3*I3</f>
        <v>782.87999999999988</v>
      </c>
      <c r="N3" s="1">
        <v>53.75</v>
      </c>
      <c r="P3" s="1" t="s">
        <v>20</v>
      </c>
      <c r="Q3" s="3" t="s">
        <v>18</v>
      </c>
    </row>
    <row r="4" spans="1:17" x14ac:dyDescent="0.25">
      <c r="B4" s="1" t="s">
        <v>19</v>
      </c>
      <c r="C4" s="1" t="s">
        <v>8</v>
      </c>
      <c r="D4" s="1">
        <v>44</v>
      </c>
      <c r="E4" s="1">
        <v>40</v>
      </c>
      <c r="F4" s="1">
        <v>1</v>
      </c>
      <c r="G4" s="4">
        <v>1760</v>
      </c>
      <c r="H4" s="1">
        <v>29.33</v>
      </c>
      <c r="I4" s="1">
        <v>20.02</v>
      </c>
      <c r="J4" s="1">
        <v>80</v>
      </c>
      <c r="K4" s="1">
        <v>1.333</v>
      </c>
      <c r="L4" s="1">
        <v>33.880000000000003</v>
      </c>
      <c r="M4" s="5">
        <f>H4*I4</f>
        <v>587.1866</v>
      </c>
      <c r="N4" s="1">
        <f>K4*L4</f>
        <v>45.162040000000005</v>
      </c>
    </row>
    <row r="5" spans="1:17" ht="12" thickBot="1" x14ac:dyDescent="0.3">
      <c r="B5" s="1" t="s">
        <v>3</v>
      </c>
      <c r="C5" s="1" t="s">
        <v>10</v>
      </c>
      <c r="D5" s="1">
        <v>37</v>
      </c>
      <c r="E5" s="1">
        <v>30</v>
      </c>
      <c r="F5" s="1">
        <v>1</v>
      </c>
      <c r="G5" s="1">
        <f>D5*E5</f>
        <v>1110</v>
      </c>
      <c r="H5" s="1">
        <f>G5/60</f>
        <v>18.5</v>
      </c>
      <c r="I5" s="1">
        <v>24.82</v>
      </c>
      <c r="J5" s="1">
        <v>30</v>
      </c>
      <c r="K5" s="1">
        <v>0.5</v>
      </c>
      <c r="L5" s="1">
        <v>40.31</v>
      </c>
      <c r="M5" s="5">
        <f>H5*I5</f>
        <v>459.17</v>
      </c>
      <c r="N5" s="1">
        <f>K5*L5</f>
        <v>20.155000000000001</v>
      </c>
      <c r="P5" s="1" t="s">
        <v>24</v>
      </c>
    </row>
    <row r="6" spans="1:17" ht="12" thickBot="1" x14ac:dyDescent="0.3">
      <c r="A6" s="9"/>
      <c r="B6" s="11" t="s">
        <v>26</v>
      </c>
      <c r="C6" s="6"/>
      <c r="D6" s="6"/>
      <c r="E6" s="6"/>
      <c r="F6" s="6"/>
      <c r="G6" s="6"/>
      <c r="H6" s="6"/>
      <c r="I6" s="6"/>
      <c r="J6" s="6"/>
      <c r="K6" s="6"/>
      <c r="L6" s="6"/>
      <c r="M6" s="8">
        <f>SUM(M2:M5)</f>
        <v>1994.5365999999999</v>
      </c>
      <c r="N6" s="6">
        <f>SUM(N2:N5)</f>
        <v>132.61704</v>
      </c>
      <c r="O6" s="12">
        <f>SUM(M6:N6)</f>
        <v>2127.15364</v>
      </c>
      <c r="Q6" s="1">
        <v>2127.15364</v>
      </c>
    </row>
    <row r="7" spans="1:17" x14ac:dyDescent="0.25">
      <c r="B7" s="1" t="s">
        <v>27</v>
      </c>
      <c r="C7" s="1" t="s">
        <v>8</v>
      </c>
      <c r="D7" s="1">
        <v>10</v>
      </c>
      <c r="E7" s="1">
        <v>45</v>
      </c>
      <c r="F7" s="1">
        <v>10</v>
      </c>
      <c r="G7" s="1">
        <v>450</v>
      </c>
      <c r="H7" s="1">
        <f>G7/60</f>
        <v>7.5</v>
      </c>
      <c r="I7" s="1">
        <v>24.82</v>
      </c>
      <c r="J7" s="1">
        <v>450</v>
      </c>
      <c r="K7" s="1">
        <f>J7/60</f>
        <v>7.5</v>
      </c>
      <c r="L7" s="1">
        <v>33.880000000000003</v>
      </c>
      <c r="M7" s="1">
        <f>H7*I7</f>
        <v>186.15</v>
      </c>
      <c r="N7" s="1">
        <f t="shared" ref="N7:N8" si="0">K7*L7</f>
        <v>254.10000000000002</v>
      </c>
      <c r="P7" s="1" t="s">
        <v>24</v>
      </c>
      <c r="Q7" s="1">
        <v>615.69000000000005</v>
      </c>
    </row>
    <row r="8" spans="1:17" ht="12" thickBot="1" x14ac:dyDescent="0.3">
      <c r="B8" s="1" t="s">
        <v>28</v>
      </c>
      <c r="C8" s="1" t="s">
        <v>9</v>
      </c>
      <c r="D8" s="1">
        <v>4</v>
      </c>
      <c r="E8" s="1">
        <v>45</v>
      </c>
      <c r="F8" s="1">
        <v>4</v>
      </c>
      <c r="G8" s="1">
        <v>180</v>
      </c>
      <c r="H8" s="1">
        <f>G8/60</f>
        <v>3</v>
      </c>
      <c r="I8" s="1">
        <v>18.170000000000002</v>
      </c>
      <c r="J8" s="1">
        <v>180</v>
      </c>
      <c r="K8" s="1">
        <f>J8/60</f>
        <v>3</v>
      </c>
      <c r="L8" s="1">
        <v>40.31</v>
      </c>
      <c r="M8" s="1">
        <f>H8*I8</f>
        <v>54.510000000000005</v>
      </c>
      <c r="N8" s="1">
        <f t="shared" si="0"/>
        <v>120.93</v>
      </c>
      <c r="P8" s="1" t="s">
        <v>29</v>
      </c>
      <c r="Q8" s="1">
        <v>141.09</v>
      </c>
    </row>
    <row r="9" spans="1:17" ht="12" thickBot="1" x14ac:dyDescent="0.3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>
        <f>SUM(M7:M8)</f>
        <v>240.66000000000003</v>
      </c>
      <c r="N9" s="6">
        <f>SUM(N7:N8)</f>
        <v>375.03000000000003</v>
      </c>
      <c r="O9" s="11">
        <f>SUM(M9:N9)</f>
        <v>615.69000000000005</v>
      </c>
      <c r="Q9" s="15">
        <v>1573.58</v>
      </c>
    </row>
    <row r="10" spans="1:17" ht="33.950000000000003" customHeight="1" thickBot="1" x14ac:dyDescent="0.3">
      <c r="A10" s="1" t="s">
        <v>30</v>
      </c>
      <c r="Q10" s="1">
        <v>1037.29</v>
      </c>
    </row>
    <row r="11" spans="1:17" ht="34.5" thickBot="1" x14ac:dyDescent="0.3">
      <c r="A11" s="14" t="s">
        <v>32</v>
      </c>
      <c r="B11" s="7" t="s">
        <v>31</v>
      </c>
      <c r="C11" s="6" t="s">
        <v>9</v>
      </c>
      <c r="D11" s="6"/>
      <c r="E11" s="6"/>
      <c r="F11" s="6">
        <v>14</v>
      </c>
      <c r="G11" s="6">
        <v>15</v>
      </c>
      <c r="H11" s="6"/>
      <c r="I11" s="6"/>
      <c r="J11" s="6">
        <f>F11*G11</f>
        <v>210</v>
      </c>
      <c r="K11" s="6">
        <f>J11/60</f>
        <v>3.5</v>
      </c>
      <c r="L11" s="6">
        <v>40.31</v>
      </c>
      <c r="M11" s="6"/>
      <c r="N11" s="6">
        <f>K11*L11</f>
        <v>141.08500000000001</v>
      </c>
      <c r="O11" s="11">
        <v>141.09</v>
      </c>
      <c r="Q11" s="1">
        <v>1636.2095833333333</v>
      </c>
    </row>
    <row r="12" spans="1:17" ht="34.5" thickBot="1" x14ac:dyDescent="0.3">
      <c r="A12" s="7" t="s">
        <v>33</v>
      </c>
      <c r="B12" s="2" t="s">
        <v>34</v>
      </c>
      <c r="Q12" s="1">
        <f>SUM(Q6:Q11)</f>
        <v>7131.0132233333334</v>
      </c>
    </row>
    <row r="13" spans="1:17" ht="57" thickBot="1" x14ac:dyDescent="0.3">
      <c r="A13" s="13" t="s">
        <v>35</v>
      </c>
      <c r="B13" s="1">
        <v>1115</v>
      </c>
      <c r="C13" s="1" t="s">
        <v>47</v>
      </c>
      <c r="O13" s="13" t="s">
        <v>57</v>
      </c>
    </row>
    <row r="14" spans="1:17" ht="45.75" thickBot="1" x14ac:dyDescent="0.3">
      <c r="A14" s="13" t="s">
        <v>36</v>
      </c>
      <c r="B14" s="1">
        <v>735</v>
      </c>
      <c r="C14" s="1" t="s">
        <v>37</v>
      </c>
      <c r="E14" s="1">
        <v>5</v>
      </c>
      <c r="F14" s="1">
        <v>147</v>
      </c>
      <c r="G14" s="1">
        <f>F14*E14</f>
        <v>735</v>
      </c>
      <c r="H14" s="1">
        <f>G14/60</f>
        <v>12.25</v>
      </c>
      <c r="L14" s="1">
        <v>37.094999999999999</v>
      </c>
      <c r="M14" s="1">
        <f>L14*H14</f>
        <v>454.41374999999999</v>
      </c>
      <c r="P14" s="1" t="s">
        <v>43</v>
      </c>
    </row>
    <row r="15" spans="1:17" x14ac:dyDescent="0.25">
      <c r="C15" s="1" t="s">
        <v>38</v>
      </c>
      <c r="E15" s="1">
        <v>5</v>
      </c>
      <c r="F15" s="1">
        <v>136</v>
      </c>
      <c r="G15" s="1">
        <f t="shared" ref="G15:G19" si="1">F15*E15</f>
        <v>680</v>
      </c>
      <c r="H15" s="1">
        <f t="shared" ref="H15:H19" si="2">G15/60</f>
        <v>11.333333333333334</v>
      </c>
      <c r="L15" s="1">
        <v>16.53</v>
      </c>
      <c r="M15" s="1">
        <f t="shared" ref="M15:M19" si="3">L15*H15</f>
        <v>187.34000000000003</v>
      </c>
      <c r="P15" s="1" t="s">
        <v>44</v>
      </c>
    </row>
    <row r="16" spans="1:17" x14ac:dyDescent="0.25">
      <c r="C16" s="1" t="s">
        <v>39</v>
      </c>
      <c r="E16" s="1">
        <v>5</v>
      </c>
      <c r="F16" s="1">
        <v>134</v>
      </c>
      <c r="G16" s="1">
        <f t="shared" si="1"/>
        <v>670</v>
      </c>
      <c r="H16" s="1">
        <f t="shared" si="2"/>
        <v>11.166666666666666</v>
      </c>
      <c r="L16" s="1">
        <v>24.82</v>
      </c>
      <c r="M16" s="1">
        <f t="shared" si="3"/>
        <v>277.15666666666664</v>
      </c>
      <c r="P16" s="1" t="s">
        <v>45</v>
      </c>
    </row>
    <row r="17" spans="1:16" x14ac:dyDescent="0.25">
      <c r="C17" s="1" t="s">
        <v>40</v>
      </c>
      <c r="E17" s="1">
        <v>5</v>
      </c>
      <c r="F17" s="1">
        <v>39</v>
      </c>
      <c r="G17" s="1">
        <f t="shared" si="1"/>
        <v>195</v>
      </c>
      <c r="H17" s="1">
        <f t="shared" si="2"/>
        <v>3.25</v>
      </c>
      <c r="L17" s="1">
        <v>18.164999999999999</v>
      </c>
      <c r="M17" s="1">
        <f t="shared" si="3"/>
        <v>59.036249999999995</v>
      </c>
      <c r="P17" s="1" t="s">
        <v>46</v>
      </c>
    </row>
    <row r="18" spans="1:16" x14ac:dyDescent="0.25">
      <c r="C18" s="1" t="s">
        <v>41</v>
      </c>
      <c r="E18" s="1">
        <v>5</v>
      </c>
      <c r="F18" s="1">
        <v>21</v>
      </c>
      <c r="G18" s="1">
        <f t="shared" si="1"/>
        <v>105</v>
      </c>
      <c r="H18" s="1">
        <f t="shared" si="2"/>
        <v>1.75</v>
      </c>
      <c r="L18" s="1">
        <v>18.164999999999999</v>
      </c>
      <c r="M18" s="1">
        <f t="shared" si="3"/>
        <v>31.78875</v>
      </c>
      <c r="P18" s="1" t="s">
        <v>46</v>
      </c>
    </row>
    <row r="19" spans="1:16" ht="12" thickBot="1" x14ac:dyDescent="0.3">
      <c r="C19" s="1" t="s">
        <v>42</v>
      </c>
      <c r="E19" s="1">
        <v>5</v>
      </c>
      <c r="F19" s="1">
        <v>20</v>
      </c>
      <c r="G19" s="1">
        <f t="shared" si="1"/>
        <v>100</v>
      </c>
      <c r="H19" s="1">
        <f t="shared" si="2"/>
        <v>1.6666666666666667</v>
      </c>
      <c r="L19" s="1">
        <v>16.53</v>
      </c>
      <c r="M19" s="1">
        <f t="shared" si="3"/>
        <v>27.550000000000004</v>
      </c>
      <c r="P19" s="1" t="s">
        <v>44</v>
      </c>
    </row>
    <row r="20" spans="1:16" ht="12" thickBot="1" x14ac:dyDescent="0.3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>
        <f>SUM(M14:M19)</f>
        <v>1037.2854166666668</v>
      </c>
      <c r="N20" s="6"/>
      <c r="O20" s="11">
        <v>1037.29</v>
      </c>
    </row>
    <row r="21" spans="1:16" ht="12" thickBot="1" x14ac:dyDescent="0.3">
      <c r="A21" s="11" t="s">
        <v>48</v>
      </c>
      <c r="B21" s="1" t="s">
        <v>49</v>
      </c>
      <c r="C21" s="1" t="s">
        <v>37</v>
      </c>
      <c r="D21" s="1">
        <v>48</v>
      </c>
      <c r="E21" s="1">
        <v>30</v>
      </c>
      <c r="G21" s="1">
        <f>D21*E21</f>
        <v>1440</v>
      </c>
      <c r="H21" s="1">
        <f>G21/60</f>
        <v>24</v>
      </c>
      <c r="L21" s="1">
        <v>37.094999999999999</v>
      </c>
      <c r="M21" s="1">
        <f>H21*L21</f>
        <v>890.28</v>
      </c>
      <c r="P21" s="1" t="s">
        <v>43</v>
      </c>
    </row>
    <row r="22" spans="1:16" x14ac:dyDescent="0.25">
      <c r="C22" s="1" t="s">
        <v>39</v>
      </c>
      <c r="D22" s="1">
        <v>2</v>
      </c>
      <c r="E22" s="1">
        <v>30</v>
      </c>
      <c r="G22" s="1">
        <f t="shared" ref="G22:G30" si="4">D22*E22</f>
        <v>60</v>
      </c>
      <c r="H22" s="1">
        <f t="shared" ref="H22:H30" si="5">G22/60</f>
        <v>1</v>
      </c>
      <c r="L22" s="1">
        <v>24.82</v>
      </c>
      <c r="M22" s="1">
        <f t="shared" ref="M22:M30" si="6">H22*L22</f>
        <v>24.82</v>
      </c>
      <c r="P22" s="1" t="s">
        <v>45</v>
      </c>
    </row>
    <row r="23" spans="1:16" x14ac:dyDescent="0.25">
      <c r="C23" s="1" t="s">
        <v>40</v>
      </c>
      <c r="D23" s="1">
        <v>2</v>
      </c>
      <c r="E23" s="1">
        <v>30</v>
      </c>
      <c r="G23" s="1">
        <f t="shared" si="4"/>
        <v>60</v>
      </c>
      <c r="H23" s="1">
        <f t="shared" si="5"/>
        <v>1</v>
      </c>
      <c r="L23" s="1">
        <v>18.164999999999999</v>
      </c>
      <c r="M23" s="1">
        <f t="shared" si="6"/>
        <v>18.164999999999999</v>
      </c>
      <c r="P23" s="1" t="s">
        <v>53</v>
      </c>
    </row>
    <row r="24" spans="1:16" x14ac:dyDescent="0.25">
      <c r="C24" s="1" t="s">
        <v>41</v>
      </c>
      <c r="D24" s="1">
        <v>6</v>
      </c>
      <c r="E24" s="1">
        <v>30</v>
      </c>
      <c r="G24" s="1">
        <f t="shared" si="4"/>
        <v>180</v>
      </c>
      <c r="H24" s="1">
        <f t="shared" si="5"/>
        <v>3</v>
      </c>
      <c r="L24" s="1">
        <v>18.164999999999999</v>
      </c>
      <c r="M24" s="1">
        <f t="shared" si="6"/>
        <v>54.494999999999997</v>
      </c>
      <c r="P24" s="1" t="s">
        <v>53</v>
      </c>
    </row>
    <row r="25" spans="1:16" x14ac:dyDescent="0.25">
      <c r="C25" s="1" t="s">
        <v>51</v>
      </c>
      <c r="D25" s="1">
        <f>SUM(D21:D24)</f>
        <v>58</v>
      </c>
      <c r="E25" s="1">
        <v>20</v>
      </c>
      <c r="G25" s="1">
        <f t="shared" si="4"/>
        <v>1160</v>
      </c>
      <c r="H25" s="1">
        <f t="shared" si="5"/>
        <v>19.333333333333332</v>
      </c>
      <c r="L25" s="1">
        <v>16.53</v>
      </c>
      <c r="M25" s="1">
        <f t="shared" si="6"/>
        <v>319.58</v>
      </c>
      <c r="O25" s="16">
        <f>SUM(M21:M25)</f>
        <v>1307.3399999999999</v>
      </c>
      <c r="P25" s="1" t="s">
        <v>52</v>
      </c>
    </row>
    <row r="26" spans="1:16" x14ac:dyDescent="0.25">
      <c r="B26" s="1" t="s">
        <v>50</v>
      </c>
      <c r="C26" s="1" t="s">
        <v>37</v>
      </c>
      <c r="D26" s="1">
        <v>78</v>
      </c>
      <c r="E26" s="1">
        <v>5</v>
      </c>
      <c r="G26" s="1">
        <f t="shared" si="4"/>
        <v>390</v>
      </c>
      <c r="H26" s="1">
        <f t="shared" si="5"/>
        <v>6.5</v>
      </c>
      <c r="L26" s="1">
        <v>37.094999999999999</v>
      </c>
      <c r="M26" s="1">
        <f t="shared" si="6"/>
        <v>241.11750000000001</v>
      </c>
      <c r="P26" s="1" t="s">
        <v>43</v>
      </c>
    </row>
    <row r="27" spans="1:16" x14ac:dyDescent="0.25">
      <c r="C27" s="1" t="s">
        <v>38</v>
      </c>
      <c r="D27" s="1">
        <v>1</v>
      </c>
      <c r="E27" s="1">
        <v>5</v>
      </c>
      <c r="G27" s="1">
        <f t="shared" si="4"/>
        <v>5</v>
      </c>
      <c r="H27" s="1">
        <f t="shared" si="5"/>
        <v>8.3333333333333329E-2</v>
      </c>
      <c r="L27" s="1">
        <v>16.53</v>
      </c>
      <c r="M27" s="1">
        <f t="shared" si="6"/>
        <v>1.3774999999999999</v>
      </c>
      <c r="P27" s="1" t="s">
        <v>44</v>
      </c>
    </row>
    <row r="28" spans="1:16" x14ac:dyDescent="0.25">
      <c r="C28" s="1" t="s">
        <v>39</v>
      </c>
      <c r="D28" s="1">
        <v>22</v>
      </c>
      <c r="E28" s="1">
        <v>5</v>
      </c>
      <c r="G28" s="1">
        <f t="shared" si="4"/>
        <v>110</v>
      </c>
      <c r="H28" s="1">
        <f t="shared" si="5"/>
        <v>1.8333333333333333</v>
      </c>
      <c r="L28" s="1">
        <v>24.82</v>
      </c>
      <c r="M28" s="1">
        <f t="shared" si="6"/>
        <v>45.50333333333333</v>
      </c>
      <c r="P28" s="1" t="s">
        <v>45</v>
      </c>
    </row>
    <row r="29" spans="1:16" x14ac:dyDescent="0.25">
      <c r="C29" s="1" t="s">
        <v>40</v>
      </c>
      <c r="D29" s="1">
        <v>2</v>
      </c>
      <c r="E29" s="1">
        <v>5</v>
      </c>
      <c r="G29" s="1">
        <f t="shared" si="4"/>
        <v>10</v>
      </c>
      <c r="H29" s="1">
        <f t="shared" si="5"/>
        <v>0.16666666666666666</v>
      </c>
      <c r="L29" s="1">
        <v>18.164999999999999</v>
      </c>
      <c r="M29" s="1">
        <f t="shared" si="6"/>
        <v>3.0274999999999999</v>
      </c>
      <c r="P29" s="1" t="s">
        <v>53</v>
      </c>
    </row>
    <row r="30" spans="1:16" ht="12" thickBot="1" x14ac:dyDescent="0.3">
      <c r="C30" s="1" t="s">
        <v>41</v>
      </c>
      <c r="D30" s="1">
        <v>25</v>
      </c>
      <c r="E30" s="1">
        <v>5</v>
      </c>
      <c r="G30" s="1">
        <f t="shared" si="4"/>
        <v>125</v>
      </c>
      <c r="H30" s="1">
        <f t="shared" si="5"/>
        <v>2.0833333333333335</v>
      </c>
      <c r="L30" s="1">
        <v>18.164999999999999</v>
      </c>
      <c r="M30" s="1">
        <f t="shared" si="6"/>
        <v>37.84375</v>
      </c>
      <c r="O30" s="17">
        <f>SUM(M26:M30)</f>
        <v>328.86958333333331</v>
      </c>
      <c r="P30" s="1" t="s">
        <v>53</v>
      </c>
    </row>
    <row r="31" spans="1:16" ht="12" thickBot="1" x14ac:dyDescent="0.3">
      <c r="M31" s="6">
        <f>SUM(M21:M30)</f>
        <v>1636.2095833333333</v>
      </c>
      <c r="O31" s="11">
        <v>1636.2095833333333</v>
      </c>
    </row>
    <row r="32" spans="1:16" x14ac:dyDescent="0.25">
      <c r="A32" s="6" t="s">
        <v>54</v>
      </c>
      <c r="B32" s="6" t="s">
        <v>55</v>
      </c>
    </row>
    <row r="33" spans="2:2" x14ac:dyDescent="0.25">
      <c r="B33" s="1" t="s">
        <v>56</v>
      </c>
    </row>
  </sheetData>
  <hyperlinks>
    <hyperlink ref="Q3" r:id="rId1" xr:uid="{1627699C-3B0E-40D8-9B05-4AAE35984139}"/>
    <hyperlink ref="Q2" r:id="rId2" xr:uid="{ACBEAD0A-DF3C-41CE-9D1E-A7947EC679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CC0BC-BC17-4D0D-A491-F53F30D907C2}">
  <dimension ref="A1:A7"/>
  <sheetViews>
    <sheetView workbookViewId="0">
      <selection sqref="A1:A8"/>
    </sheetView>
  </sheetViews>
  <sheetFormatPr defaultRowHeight="15" x14ac:dyDescent="0.25"/>
  <sheetData>
    <row r="1" spans="1:1" x14ac:dyDescent="0.25">
      <c r="A1" s="10"/>
    </row>
    <row r="2" spans="1:1" x14ac:dyDescent="0.25">
      <c r="A2" s="10"/>
    </row>
    <row r="3" spans="1:1" x14ac:dyDescent="0.25">
      <c r="A3" s="10"/>
    </row>
    <row r="4" spans="1:1" x14ac:dyDescent="0.25">
      <c r="A4" s="10"/>
    </row>
    <row r="5" spans="1:1" x14ac:dyDescent="0.25">
      <c r="A5" s="10"/>
    </row>
    <row r="6" spans="1:1" x14ac:dyDescent="0.25">
      <c r="A6" s="10"/>
    </row>
    <row r="7" spans="1:1" x14ac:dyDescent="0.25">
      <c r="A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Powell</dc:creator>
  <cp:lastModifiedBy>POWELL, Neil (ROYAL CORNWALL HOSPITALS NHS TRUST)</cp:lastModifiedBy>
  <dcterms:created xsi:type="dcterms:W3CDTF">2015-06-05T18:17:20Z</dcterms:created>
  <dcterms:modified xsi:type="dcterms:W3CDTF">2026-04-25T12:22:48Z</dcterms:modified>
</cp:coreProperties>
</file>