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yota_mb_air/Library/CloudStorage/Dropbox/Research&amp;Study_data/これから書く論文/2.白鳳丸ニューストン/Data_Summary/"/>
    </mc:Choice>
  </mc:AlternateContent>
  <xr:revisionPtr revIDLastSave="0" documentId="13_ncr:1_{560AEAE4-F0C5-7A4A-A006-C3B5E5B850E6}" xr6:coauthVersionLast="47" xr6:coauthVersionMax="47" xr10:uidLastSave="{00000000-0000-0000-0000-000000000000}"/>
  <bookViews>
    <workbookView xWindow="100" yWindow="1000" windowWidth="14480" windowHeight="16300" xr2:uid="{9B7EF364-40FB-4919-B2C8-2C11EE0D099A}"/>
  </bookViews>
  <sheets>
    <sheet name="Corrected conc." sheetId="2" r:id="rId1"/>
  </sheets>
  <calcPr calcId="191029" iterate="1" iterateCount="100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6" i="2" l="1"/>
  <c r="P36" i="2"/>
  <c r="Q36" i="2"/>
  <c r="X36" i="2"/>
  <c r="Y36" i="2"/>
  <c r="Z36" i="2"/>
  <c r="AA36" i="2"/>
  <c r="AA35" i="2"/>
  <c r="Z35" i="2"/>
  <c r="Y35" i="2"/>
  <c r="X35" i="2"/>
  <c r="Q35" i="2"/>
  <c r="P35" i="2"/>
  <c r="O35" i="2"/>
  <c r="AH9" i="2"/>
  <c r="AI9" i="2"/>
  <c r="AJ9" i="2"/>
  <c r="AH11" i="2"/>
  <c r="AI11" i="2"/>
  <c r="AJ11" i="2"/>
  <c r="AH12" i="2"/>
  <c r="AI12" i="2"/>
  <c r="AJ12" i="2"/>
  <c r="AH17" i="2"/>
  <c r="AI17" i="2"/>
  <c r="AJ17" i="2"/>
  <c r="AH18" i="2"/>
  <c r="AI18" i="2"/>
  <c r="AJ18" i="2"/>
  <c r="AH19" i="2"/>
  <c r="AI19" i="2"/>
  <c r="AJ19" i="2"/>
  <c r="AH20" i="2"/>
  <c r="AI20" i="2"/>
  <c r="AJ20" i="2"/>
  <c r="AH23" i="2"/>
  <c r="AI23" i="2"/>
  <c r="AJ23" i="2"/>
  <c r="AH26" i="2"/>
  <c r="AI26" i="2"/>
  <c r="AJ26" i="2"/>
  <c r="AH27" i="2"/>
  <c r="AI27" i="2"/>
  <c r="AJ27" i="2"/>
  <c r="AH33" i="2"/>
  <c r="AI33" i="2"/>
  <c r="AJ33" i="2"/>
  <c r="AJ5" i="2"/>
  <c r="AI5" i="2"/>
  <c r="AH5" i="2"/>
  <c r="C5" i="2" l="1"/>
  <c r="B5" i="2" s="1"/>
  <c r="C12" i="2"/>
  <c r="B12" i="2" s="1"/>
  <c r="C6" i="2"/>
  <c r="B6" i="2" s="1"/>
  <c r="C7" i="2"/>
  <c r="B7" i="2" s="1"/>
  <c r="C8" i="2"/>
  <c r="B8" i="2" s="1"/>
  <c r="C9" i="2"/>
  <c r="B9" i="2" s="1"/>
  <c r="C10" i="2"/>
  <c r="C11" i="2"/>
  <c r="B11" i="2" s="1"/>
  <c r="C13" i="2"/>
  <c r="B13" i="2" s="1"/>
  <c r="C14" i="2"/>
  <c r="B14" i="2" s="1"/>
  <c r="C15" i="2"/>
  <c r="B15" i="2" s="1"/>
  <c r="C16" i="2"/>
  <c r="B16" i="2" s="1"/>
  <c r="C17" i="2"/>
  <c r="B17" i="2" s="1"/>
  <c r="C18" i="2"/>
  <c r="B18" i="2" s="1"/>
  <c r="C19" i="2"/>
  <c r="B19" i="2" s="1"/>
  <c r="C20" i="2"/>
  <c r="B20" i="2" s="1"/>
  <c r="C21" i="2"/>
  <c r="B21" i="2" s="1"/>
  <c r="C22" i="2"/>
  <c r="B22" i="2" s="1"/>
  <c r="C23" i="2"/>
  <c r="B23" i="2" s="1"/>
  <c r="C24" i="2"/>
  <c r="B24" i="2" s="1"/>
  <c r="C25" i="2"/>
  <c r="B25" i="2" s="1"/>
  <c r="C26" i="2"/>
  <c r="B26" i="2" s="1"/>
  <c r="C27" i="2"/>
  <c r="B27" i="2" s="1"/>
  <c r="C28" i="2"/>
  <c r="B28" i="2" s="1"/>
  <c r="C29" i="2"/>
  <c r="B29" i="2" s="1"/>
  <c r="C30" i="2"/>
  <c r="B30" i="2" s="1"/>
  <c r="C31" i="2"/>
  <c r="B31" i="2" s="1"/>
  <c r="C32" i="2"/>
  <c r="B32" i="2" s="1"/>
  <c r="C33" i="2"/>
  <c r="B33" i="2" s="1"/>
  <c r="C34" i="2"/>
  <c r="B34" i="2" s="1"/>
  <c r="O22" i="2" l="1"/>
  <c r="Y22" i="2"/>
  <c r="Z22" i="2"/>
  <c r="X22" i="2"/>
  <c r="AA22" i="2"/>
  <c r="O31" i="2"/>
  <c r="X31" i="2"/>
  <c r="AA31" i="2"/>
  <c r="Y31" i="2"/>
  <c r="Z31" i="2"/>
  <c r="Q20" i="2"/>
  <c r="AA20" i="2"/>
  <c r="X20" i="2"/>
  <c r="AG20" i="2" s="1"/>
  <c r="Y20" i="2"/>
  <c r="Z20" i="2"/>
  <c r="O19" i="2"/>
  <c r="Z19" i="2"/>
  <c r="Y19" i="2"/>
  <c r="X19" i="2"/>
  <c r="AG19" i="2" s="1"/>
  <c r="AA19" i="2"/>
  <c r="P28" i="2"/>
  <c r="Z28" i="2"/>
  <c r="X28" i="2"/>
  <c r="AA28" i="2"/>
  <c r="Y28" i="2"/>
  <c r="Z7" i="2"/>
  <c r="AA7" i="2"/>
  <c r="X7" i="2"/>
  <c r="Y7" i="2"/>
  <c r="O27" i="2"/>
  <c r="Y27" i="2"/>
  <c r="X27" i="2"/>
  <c r="AG27" i="2" s="1"/>
  <c r="AA27" i="2"/>
  <c r="Z27" i="2"/>
  <c r="Q6" i="2"/>
  <c r="X6" i="2"/>
  <c r="Y6" i="2"/>
  <c r="Z6" i="2"/>
  <c r="AA6" i="2"/>
  <c r="O26" i="2"/>
  <c r="X26" i="2"/>
  <c r="AG26" i="2" s="1"/>
  <c r="Y26" i="2"/>
  <c r="AA26" i="2"/>
  <c r="Z26" i="2"/>
  <c r="P12" i="2"/>
  <c r="Y12" i="2"/>
  <c r="Z12" i="2"/>
  <c r="X12" i="2"/>
  <c r="AG12" i="2" s="1"/>
  <c r="AA12" i="2"/>
  <c r="P25" i="2"/>
  <c r="X25" i="2"/>
  <c r="Y25" i="2"/>
  <c r="AA25" i="2"/>
  <c r="Z25" i="2"/>
  <c r="P15" i="2"/>
  <c r="Y15" i="2"/>
  <c r="AA15" i="2"/>
  <c r="X15" i="2"/>
  <c r="Z15" i="2"/>
  <c r="Q24" i="2"/>
  <c r="T24" i="2" s="1"/>
  <c r="Y24" i="2"/>
  <c r="Z24" i="2"/>
  <c r="X24" i="2"/>
  <c r="AA24" i="2"/>
  <c r="O14" i="2"/>
  <c r="Y14" i="2"/>
  <c r="Z14" i="2"/>
  <c r="X14" i="2"/>
  <c r="AA14" i="2"/>
  <c r="P32" i="2"/>
  <c r="Y32" i="2"/>
  <c r="Z32" i="2"/>
  <c r="X32" i="2"/>
  <c r="AA32" i="2"/>
  <c r="Q11" i="2"/>
  <c r="X11" i="2"/>
  <c r="AG11" i="2" s="1"/>
  <c r="Y11" i="2"/>
  <c r="AA11" i="2"/>
  <c r="Z11" i="2"/>
  <c r="O21" i="2"/>
  <c r="X21" i="2"/>
  <c r="Y21" i="2"/>
  <c r="Z21" i="2"/>
  <c r="AA21" i="2"/>
  <c r="O30" i="2"/>
  <c r="AA30" i="2"/>
  <c r="Y30" i="2"/>
  <c r="Z30" i="2"/>
  <c r="X30" i="2"/>
  <c r="P9" i="2"/>
  <c r="Z9" i="2"/>
  <c r="AA9" i="2"/>
  <c r="X9" i="2"/>
  <c r="AG9" i="2" s="1"/>
  <c r="Y9" i="2"/>
  <c r="P29" i="2"/>
  <c r="Z29" i="2"/>
  <c r="X29" i="2"/>
  <c r="Y29" i="2"/>
  <c r="AA29" i="2"/>
  <c r="P8" i="2"/>
  <c r="Z8" i="2"/>
  <c r="X8" i="2"/>
  <c r="AA8" i="2"/>
  <c r="Y8" i="2"/>
  <c r="P18" i="2"/>
  <c r="Z18" i="2"/>
  <c r="X18" i="2"/>
  <c r="AG18" i="2" s="1"/>
  <c r="AA18" i="2"/>
  <c r="Y18" i="2"/>
  <c r="O17" i="2"/>
  <c r="Y17" i="2"/>
  <c r="Z17" i="2"/>
  <c r="X17" i="2"/>
  <c r="AG17" i="2" s="1"/>
  <c r="AA17" i="2"/>
  <c r="O16" i="2"/>
  <c r="X16" i="2"/>
  <c r="AA16" i="2"/>
  <c r="Y16" i="2"/>
  <c r="Z16" i="2"/>
  <c r="AA5" i="2"/>
  <c r="Z5" i="2"/>
  <c r="Y5" i="2"/>
  <c r="X5" i="2"/>
  <c r="AG5" i="2" s="1"/>
  <c r="AA34" i="2"/>
  <c r="Y34" i="2"/>
  <c r="Z34" i="2"/>
  <c r="X34" i="2"/>
  <c r="Q33" i="2"/>
  <c r="T33" i="2" s="1"/>
  <c r="Z33" i="2"/>
  <c r="AA33" i="2"/>
  <c r="Y33" i="2"/>
  <c r="X33" i="2"/>
  <c r="AG33" i="2" s="1"/>
  <c r="O23" i="2"/>
  <c r="Z23" i="2"/>
  <c r="AA23" i="2"/>
  <c r="X23" i="2"/>
  <c r="AG23" i="2" s="1"/>
  <c r="Y23" i="2"/>
  <c r="O13" i="2"/>
  <c r="Z13" i="2"/>
  <c r="Y13" i="2"/>
  <c r="AA13" i="2"/>
  <c r="X13" i="2"/>
  <c r="P5" i="2"/>
  <c r="O25" i="2"/>
  <c r="O5" i="2"/>
  <c r="Q5" i="2"/>
  <c r="T5" i="2" s="1"/>
  <c r="O6" i="2"/>
  <c r="P17" i="2"/>
  <c r="P14" i="2"/>
  <c r="P6" i="2"/>
  <c r="P24" i="2"/>
  <c r="O24" i="2"/>
  <c r="O15" i="2"/>
  <c r="O11" i="2"/>
  <c r="Q14" i="2"/>
  <c r="T14" i="2" s="1"/>
  <c r="O9" i="2"/>
  <c r="Q12" i="2"/>
  <c r="Q23" i="2"/>
  <c r="T23" i="2" s="1"/>
  <c r="P22" i="2"/>
  <c r="S22" i="2" s="1"/>
  <c r="Q32" i="2"/>
  <c r="P21" i="2"/>
  <c r="Q21" i="2"/>
  <c r="Q30" i="2"/>
  <c r="O20" i="2"/>
  <c r="Q9" i="2"/>
  <c r="O33" i="2"/>
  <c r="Q18" i="2"/>
  <c r="T18" i="2" s="1"/>
  <c r="O32" i="2"/>
  <c r="P31" i="2"/>
  <c r="P13" i="2"/>
  <c r="Q27" i="2"/>
  <c r="Q17" i="2"/>
  <c r="Q13" i="2"/>
  <c r="Q31" i="2"/>
  <c r="P20" i="2"/>
  <c r="P33" i="2"/>
  <c r="Q29" i="2"/>
  <c r="T29" i="2" s="1"/>
  <c r="Q28" i="2"/>
  <c r="T28" i="2" s="1"/>
  <c r="P30" i="2"/>
  <c r="P11" i="2"/>
  <c r="Q26" i="2"/>
  <c r="Q16" i="2"/>
  <c r="P23" i="2"/>
  <c r="S23" i="2" s="1"/>
  <c r="Q22" i="2"/>
  <c r="T22" i="2" s="1"/>
  <c r="Q19" i="2"/>
  <c r="Q8" i="2"/>
  <c r="O12" i="2"/>
  <c r="P27" i="2"/>
  <c r="Q25" i="2"/>
  <c r="Q15" i="2"/>
  <c r="T15" i="2" s="1"/>
  <c r="P26" i="2"/>
  <c r="P16" i="2"/>
  <c r="P19" i="2"/>
  <c r="O29" i="2"/>
  <c r="O28" i="2"/>
  <c r="O18" i="2"/>
  <c r="O8" i="2"/>
  <c r="B10" i="2"/>
  <c r="S29" i="2" l="1"/>
  <c r="S15" i="2"/>
  <c r="AG36" i="2"/>
  <c r="AG35" i="2"/>
  <c r="S33" i="2"/>
  <c r="AD33" i="2"/>
  <c r="AD5" i="2"/>
  <c r="AE33" i="2"/>
  <c r="AE20" i="2"/>
  <c r="AC20" i="2"/>
  <c r="AE27" i="2"/>
  <c r="AD26" i="2"/>
  <c r="AC11" i="2"/>
  <c r="AC9" i="2"/>
  <c r="AE26" i="2"/>
  <c r="AD18" i="2"/>
  <c r="AD11" i="2"/>
  <c r="AD17" i="2"/>
  <c r="S11" i="2"/>
  <c r="S20" i="2"/>
  <c r="T25" i="2"/>
  <c r="S30" i="2"/>
  <c r="S14" i="2"/>
  <c r="AC26" i="2"/>
  <c r="S25" i="2"/>
  <c r="AC19" i="2"/>
  <c r="S9" i="2"/>
  <c r="AD19" i="2"/>
  <c r="AD27" i="2"/>
  <c r="AC18" i="2"/>
  <c r="AE11" i="2"/>
  <c r="AC5" i="2"/>
  <c r="AD12" i="2"/>
  <c r="AE19" i="2"/>
  <c r="AC12" i="2"/>
  <c r="T11" i="2"/>
  <c r="AE12" i="2"/>
  <c r="AE18" i="2"/>
  <c r="AE23" i="2"/>
  <c r="AE17" i="2"/>
  <c r="AD9" i="2"/>
  <c r="AD20" i="2"/>
  <c r="AC23" i="2"/>
  <c r="AD23" i="2"/>
  <c r="AC33" i="2"/>
  <c r="AE5" i="2"/>
  <c r="AC17" i="2"/>
  <c r="AE9" i="2"/>
  <c r="AC27" i="2"/>
  <c r="S17" i="2"/>
  <c r="S27" i="2"/>
  <c r="S31" i="2"/>
  <c r="S13" i="2"/>
  <c r="T32" i="2"/>
  <c r="S6" i="2"/>
  <c r="S8" i="2"/>
  <c r="S32" i="2"/>
  <c r="T12" i="2"/>
  <c r="T19" i="2"/>
  <c r="T6" i="2"/>
  <c r="T31" i="2"/>
  <c r="T13" i="2"/>
  <c r="T30" i="2"/>
  <c r="S5" i="2"/>
  <c r="S12" i="2"/>
  <c r="S16" i="2"/>
  <c r="T17" i="2"/>
  <c r="T21" i="2"/>
  <c r="T8" i="2"/>
  <c r="T9" i="2"/>
  <c r="S18" i="2"/>
  <c r="S19" i="2"/>
  <c r="T16" i="2"/>
  <c r="S26" i="2"/>
  <c r="T26" i="2"/>
  <c r="T27" i="2"/>
  <c r="S21" i="2"/>
  <c r="S24" i="2"/>
  <c r="S28" i="2"/>
  <c r="T20" i="2"/>
  <c r="X10" i="2"/>
  <c r="Y10" i="2"/>
  <c r="Z10" i="2"/>
  <c r="AA10" i="2"/>
  <c r="Q10" i="2"/>
  <c r="O10" i="2"/>
  <c r="P10" i="2"/>
  <c r="AI35" i="2" l="1"/>
  <c r="AI36" i="2"/>
  <c r="AH36" i="2"/>
  <c r="S10" i="2"/>
  <c r="AJ36" i="2"/>
  <c r="AJ35" i="2"/>
  <c r="AH35" i="2"/>
  <c r="AC35" i="2"/>
  <c r="AD36" i="2"/>
  <c r="AC36" i="2"/>
  <c r="AE36" i="2"/>
  <c r="AE35" i="2"/>
  <c r="AD35" i="2"/>
  <c r="T10" i="2"/>
  <c r="T36" i="2" s="1"/>
  <c r="S36" i="2"/>
  <c r="S35" i="2"/>
  <c r="T35" i="2" l="1"/>
</calcChain>
</file>

<file path=xl/sharedStrings.xml><?xml version="1.0" encoding="utf-8"?>
<sst xmlns="http://schemas.openxmlformats.org/spreadsheetml/2006/main" count="67" uniqueCount="44">
  <si>
    <t>A0</t>
    <phoneticPr fontId="1"/>
  </si>
  <si>
    <t>u*</t>
    <phoneticPr fontId="1"/>
  </si>
  <si>
    <t>Station</t>
    <phoneticPr fontId="1"/>
  </si>
  <si>
    <t>10S</t>
    <phoneticPr fontId="1"/>
  </si>
  <si>
    <t>15S</t>
    <phoneticPr fontId="1"/>
  </si>
  <si>
    <t>20S</t>
    <phoneticPr fontId="1"/>
  </si>
  <si>
    <t>25S</t>
    <phoneticPr fontId="1"/>
  </si>
  <si>
    <t>30S</t>
    <phoneticPr fontId="1"/>
  </si>
  <si>
    <t>35S</t>
    <phoneticPr fontId="1"/>
  </si>
  <si>
    <t>40S</t>
    <phoneticPr fontId="1"/>
  </si>
  <si>
    <t>45S</t>
    <phoneticPr fontId="1"/>
  </si>
  <si>
    <t>50S</t>
    <phoneticPr fontId="1"/>
  </si>
  <si>
    <t>55S</t>
    <phoneticPr fontId="1"/>
  </si>
  <si>
    <t>Wave height (m)</t>
    <phoneticPr fontId="1"/>
  </si>
  <si>
    <t>Wind speed W10 (m/s)</t>
    <phoneticPr fontId="1"/>
  </si>
  <si>
    <t>Corrected concentration (pieces/km²) using RV = 5.3 mm/s (Reisser et al., 2015)</t>
    <phoneticPr fontId="1"/>
  </si>
  <si>
    <t>Corrected concentration (pieces/km²) using RV = 5.24-9.19 mm/s (DiBenedetto et al., 2015)</t>
    <phoneticPr fontId="1"/>
  </si>
  <si>
    <t>Corrected concentration (pieces/km²) using RV = 8.75 mm/s (DiBenedetto et al., 2015)</t>
    <phoneticPr fontId="1"/>
  </si>
  <si>
    <r>
      <t>Observed concentration (pieces/km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)</t>
    </r>
    <phoneticPr fontId="1"/>
  </si>
  <si>
    <r>
      <t>Observed concentration</t>
    </r>
    <r>
      <rPr>
        <sz val="12"/>
        <color theme="1"/>
        <rFont val="MS Mincho"/>
        <family val="2"/>
        <charset val="128"/>
      </rPr>
      <t>（</t>
    </r>
    <r>
      <rPr>
        <sz val="12"/>
        <color theme="1"/>
        <rFont val="Times New Roman"/>
        <family val="1"/>
      </rPr>
      <t>pieces/m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MS Mincho"/>
        <family val="2"/>
        <charset val="128"/>
      </rPr>
      <t>）</t>
    </r>
    <phoneticPr fontId="1"/>
  </si>
  <si>
    <t>Corrected concentration (pieces/km²) using RV = 21.69 mm/s (DiBenedetto et al., 2015)</t>
    <phoneticPr fontId="1"/>
  </si>
  <si>
    <t>Corrected concentration (pieces/km²) using RV = 17.8 mm/s (DiBenedetto et al., 2015)</t>
    <phoneticPr fontId="1"/>
  </si>
  <si>
    <t>Microplastic abundance</t>
    <phoneticPr fontId="1"/>
  </si>
  <si>
    <t>Mesoplastic abundance</t>
    <phoneticPr fontId="1"/>
  </si>
  <si>
    <t>Corrected concentration (pieces/km²) using RV = 35.0 mm/s (DiBenedetto et al., 2015)</t>
    <phoneticPr fontId="1"/>
  </si>
  <si>
    <t>Ratio = Corrected (RV=5.24-9.19)/Corrected (RV=5.3)</t>
    <phoneticPr fontId="1"/>
  </si>
  <si>
    <t>Ratio = Corrected (RV=8.75)/Corrected (RV=5.3)</t>
    <phoneticPr fontId="1"/>
  </si>
  <si>
    <t>Overall mean</t>
    <phoneticPr fontId="1"/>
  </si>
  <si>
    <t>Median</t>
    <phoneticPr fontId="1"/>
  </si>
  <si>
    <t>Ratio = Corrected (RV=17.8)/Corrected (RV=5.3)</t>
    <phoneticPr fontId="1"/>
  </si>
  <si>
    <t>Ratio = Corrected (RV=35.0)/Corrected (RV=5.3)</t>
    <phoneticPr fontId="1"/>
  </si>
  <si>
    <t>Ratio = Corrected (RV=21.69)/Corrected (RV=5.3)</t>
    <phoneticPr fontId="1"/>
  </si>
  <si>
    <t xml:space="preserve">Ratio = Corrected (RV=17.8)/Observed </t>
    <phoneticPr fontId="1"/>
  </si>
  <si>
    <t>Ratio = Corrected (RV=21.69)/Observed</t>
    <phoneticPr fontId="1"/>
  </si>
  <si>
    <t>Ratio = Corrected (RV=35.0)/Observed</t>
    <phoneticPr fontId="1"/>
  </si>
  <si>
    <t xml:space="preserve">Ratio = Corrected (RV=5.3)/Observed </t>
    <phoneticPr fontId="1"/>
  </si>
  <si>
    <t>Table S3. Sensitivity analysis of Kukulka-corrected microplastic and mesoplastic concentrations with respect to the assumed rise velocity</t>
    <phoneticPr fontId="1"/>
  </si>
  <si>
    <t xml:space="preserve">Rise velocity (mm/s)  </t>
    <phoneticPr fontId="1"/>
  </si>
  <si>
    <t>Based on Reisser et al. (2015) (micro- to mesoplastics = 5.3 mm/s)</t>
    <phoneticPr fontId="1"/>
  </si>
  <si>
    <r>
      <t>Based on DiBenedetto et al. (2023) (microplastics,</t>
    </r>
    <r>
      <rPr>
        <sz val="12"/>
        <color theme="1"/>
        <rFont val="MS Mincho"/>
        <family val="1"/>
        <charset val="128"/>
      </rPr>
      <t>　</t>
    </r>
    <r>
      <rPr>
        <sz val="12"/>
        <color theme="1"/>
        <rFont val="Times New Roman"/>
        <family val="1"/>
      </rPr>
      <t>station-specific = 5.24-9.19 mm/s)</t>
    </r>
    <phoneticPr fontId="1"/>
  </si>
  <si>
    <t>Based on DiBenedetto et al. (2023) (microplastics, all stations = 8.75 mm/s)</t>
    <phoneticPr fontId="1"/>
  </si>
  <si>
    <t>Based on DiBenedetto et al. (2023) (mesoplastics, minimum of tow-wise median RVs = 17.8 mm/s)</t>
    <phoneticPr fontId="1"/>
  </si>
  <si>
    <t>Based on DiBenedetto et al. (2023) (mesoplastics, maximum of tow-wise median RVs = 35.0 mm/s)</t>
    <phoneticPr fontId="1"/>
  </si>
  <si>
    <t>Based on DiBenedetto et al. (2023) (mesoplastics, all tows = 21.69 mm/s)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</si>
</sst>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0.00_);[Red]\(0.00\)"/>
    <numFmt numFmtId="178" formatCode="0.00_ "/>
    <numFmt numFmtId="179" formatCode="#,##0_);[Red]\(#,##0\)"/>
    <numFmt numFmtId="180" formatCode="0.0000_);[Red]\(0.0000\)"/>
    <numFmt numFmtId="181" formatCode="0.0_);[Red]\(0.0\)"/>
  </numFmts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2"/>
      <color theme="1"/>
      <name val="MS Mincho"/>
      <family val="1"/>
      <charset val="128"/>
    </font>
    <font>
      <sz val="12"/>
      <color theme="1"/>
      <name val="MS Mincho"/>
      <family val="2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1" xfId="0" applyFont="1" applyBorder="1">
      <alignment vertical="center"/>
    </xf>
    <xf numFmtId="178" fontId="2" fillId="0" borderId="1" xfId="0" applyNumberFormat="1" applyFont="1" applyBorder="1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0" fontId="2" fillId="0" borderId="0" xfId="0" applyFont="1" applyAlignment="1">
      <alignment horizontal="left" vertical="center"/>
    </xf>
    <xf numFmtId="178" fontId="2" fillId="0" borderId="0" xfId="0" applyNumberFormat="1" applyFont="1">
      <alignment vertical="center"/>
    </xf>
    <xf numFmtId="0" fontId="2" fillId="0" borderId="1" xfId="0" applyFont="1" applyBorder="1" applyAlignment="1">
      <alignment vertical="top" wrapText="1"/>
    </xf>
    <xf numFmtId="178" fontId="2" fillId="0" borderId="1" xfId="0" applyNumberFormat="1" applyFont="1" applyBorder="1" applyAlignment="1">
      <alignment vertical="top" wrapText="1"/>
    </xf>
    <xf numFmtId="179" fontId="2" fillId="0" borderId="0" xfId="0" applyNumberFormat="1" applyFont="1">
      <alignment vertical="center"/>
    </xf>
    <xf numFmtId="179" fontId="2" fillId="0" borderId="1" xfId="0" applyNumberFormat="1" applyFont="1" applyBorder="1">
      <alignment vertical="center"/>
    </xf>
    <xf numFmtId="179" fontId="2" fillId="0" borderId="1" xfId="0" applyNumberFormat="1" applyFont="1" applyBorder="1" applyAlignment="1">
      <alignment vertical="top" wrapText="1"/>
    </xf>
    <xf numFmtId="180" fontId="2" fillId="0" borderId="0" xfId="0" applyNumberFormat="1" applyFont="1">
      <alignment vertical="center"/>
    </xf>
    <xf numFmtId="180" fontId="2" fillId="0" borderId="1" xfId="0" applyNumberFormat="1" applyFont="1" applyBorder="1">
      <alignment vertical="center"/>
    </xf>
    <xf numFmtId="180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left" vertical="center"/>
    </xf>
    <xf numFmtId="177" fontId="2" fillId="0" borderId="1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181" fontId="2" fillId="0" borderId="0" xfId="0" applyNumberFormat="1" applyFont="1">
      <alignment vertical="center"/>
    </xf>
    <xf numFmtId="181" fontId="2" fillId="0" borderId="1" xfId="0" applyNumberFormat="1" applyFont="1" applyBorder="1">
      <alignment vertical="center"/>
    </xf>
    <xf numFmtId="181" fontId="2" fillId="0" borderId="1" xfId="0" applyNumberFormat="1" applyFont="1" applyBorder="1" applyAlignment="1">
      <alignment vertical="top" wrapText="1"/>
    </xf>
    <xf numFmtId="177" fontId="2" fillId="0" borderId="1" xfId="0" applyNumberFormat="1" applyFont="1" applyBorder="1" applyAlignment="1">
      <alignment vertical="top" wrapText="1"/>
    </xf>
    <xf numFmtId="0" fontId="2" fillId="0" borderId="0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>
      <alignment vertical="center"/>
    </xf>
    <xf numFmtId="178" fontId="2" fillId="0" borderId="2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3297C-D298-43C0-B794-D06AF1642E3D}">
  <dimension ref="A2:AJ39"/>
  <sheetViews>
    <sheetView tabSelected="1" zoomScale="130" zoomScaleNormal="130" workbookViewId="0">
      <pane xSplit="1" ySplit="4" topLeftCell="O26" activePane="bottomRight" state="frozen"/>
      <selection pane="topRight" activeCell="B1" sqref="B1"/>
      <selection pane="bottomLeft" activeCell="A5" sqref="A5"/>
      <selection pane="bottomRight" activeCell="T39" sqref="T39"/>
    </sheetView>
  </sheetViews>
  <sheetFormatPr baseColWidth="10" defaultColWidth="8.83203125" defaultRowHeight="16"/>
  <cols>
    <col min="1" max="1" width="12.5" style="3" bestFit="1" customWidth="1"/>
    <col min="2" max="3" width="13" style="3" bestFit="1" customWidth="1"/>
    <col min="4" max="4" width="10.1640625" style="3" bestFit="1" customWidth="1"/>
    <col min="5" max="5" width="11.33203125" style="3" bestFit="1" customWidth="1"/>
    <col min="6" max="6" width="13.5" style="3" customWidth="1"/>
    <col min="7" max="7" width="16.5" style="7" bestFit="1" customWidth="1"/>
    <col min="8" max="8" width="15.5" style="3" bestFit="1" customWidth="1"/>
    <col min="9" max="9" width="16.33203125" style="3" bestFit="1" customWidth="1"/>
    <col min="10" max="10" width="16.5" style="3" bestFit="1" customWidth="1"/>
    <col min="11" max="11" width="15.83203125" style="3" bestFit="1" customWidth="1"/>
    <col min="12" max="12" width="2.1640625" style="3" customWidth="1"/>
    <col min="13" max="13" width="11.83203125" style="10" customWidth="1"/>
    <col min="14" max="14" width="13.6640625" style="13" bestFit="1" customWidth="1"/>
    <col min="15" max="16" width="12.5" style="3" bestFit="1" customWidth="1"/>
    <col min="17" max="17" width="12" style="3" customWidth="1"/>
    <col min="18" max="18" width="1.1640625" style="3" customWidth="1"/>
    <col min="19" max="19" width="13.33203125" style="19" bestFit="1" customWidth="1"/>
    <col min="20" max="20" width="11.33203125" style="5" bestFit="1" customWidth="1"/>
    <col min="21" max="21" width="8.83203125" style="3"/>
    <col min="22" max="22" width="12.6640625" style="10" customWidth="1"/>
    <col min="23" max="23" width="12.5" style="13" bestFit="1" customWidth="1"/>
    <col min="24" max="25" width="12" style="3" customWidth="1"/>
    <col min="26" max="26" width="12.5" style="3" bestFit="1" customWidth="1"/>
    <col min="27" max="27" width="17.6640625" style="3" customWidth="1"/>
    <col min="28" max="28" width="1.83203125" style="3" customWidth="1"/>
    <col min="29" max="29" width="12.6640625" style="5" bestFit="1" customWidth="1"/>
    <col min="30" max="30" width="12.33203125" style="5" bestFit="1" customWidth="1"/>
    <col min="31" max="31" width="12.6640625" style="5" bestFit="1" customWidth="1"/>
    <col min="32" max="32" width="1.33203125" style="5" customWidth="1"/>
    <col min="33" max="33" width="10.1640625" style="5" customWidth="1"/>
    <col min="34" max="36" width="10.1640625" style="3" customWidth="1"/>
    <col min="37" max="16384" width="8.83203125" style="3"/>
  </cols>
  <sheetData>
    <row r="2" spans="1:36">
      <c r="A2" s="24" t="s">
        <v>36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</row>
    <row r="3" spans="1:36" s="1" customFormat="1">
      <c r="A3" s="23"/>
      <c r="B3" s="23"/>
      <c r="C3" s="23"/>
      <c r="D3" s="23"/>
      <c r="E3" s="23"/>
      <c r="F3" s="25" t="s">
        <v>37</v>
      </c>
      <c r="G3" s="26"/>
      <c r="H3" s="25"/>
      <c r="I3" s="25"/>
      <c r="J3" s="25"/>
      <c r="K3" s="25"/>
      <c r="L3" s="23"/>
      <c r="M3" s="11" t="s">
        <v>22</v>
      </c>
      <c r="N3" s="14"/>
      <c r="S3" s="20"/>
      <c r="T3" s="17"/>
      <c r="U3" s="23"/>
      <c r="V3" s="11" t="s">
        <v>23</v>
      </c>
      <c r="W3" s="14"/>
      <c r="AC3" s="17"/>
      <c r="AD3" s="17"/>
      <c r="AE3" s="17"/>
      <c r="AF3" s="17"/>
      <c r="AG3" s="17"/>
    </row>
    <row r="4" spans="1:36" s="8" customFormat="1" ht="136">
      <c r="A4" s="8" t="s">
        <v>2</v>
      </c>
      <c r="B4" s="8" t="s">
        <v>0</v>
      </c>
      <c r="C4" s="8" t="s">
        <v>1</v>
      </c>
      <c r="D4" s="8" t="s">
        <v>13</v>
      </c>
      <c r="E4" s="8" t="s">
        <v>14</v>
      </c>
      <c r="F4" s="8" t="s">
        <v>38</v>
      </c>
      <c r="G4" s="9" t="s">
        <v>39</v>
      </c>
      <c r="H4" s="9" t="s">
        <v>40</v>
      </c>
      <c r="I4" s="9" t="s">
        <v>41</v>
      </c>
      <c r="J4" s="9" t="s">
        <v>42</v>
      </c>
      <c r="K4" s="9" t="s">
        <v>43</v>
      </c>
      <c r="L4" s="9"/>
      <c r="M4" s="12" t="s">
        <v>18</v>
      </c>
      <c r="N4" s="15" t="s">
        <v>19</v>
      </c>
      <c r="O4" s="8" t="s">
        <v>15</v>
      </c>
      <c r="P4" s="8" t="s">
        <v>16</v>
      </c>
      <c r="Q4" s="8" t="s">
        <v>17</v>
      </c>
      <c r="S4" s="21" t="s">
        <v>25</v>
      </c>
      <c r="T4" s="22" t="s">
        <v>26</v>
      </c>
      <c r="V4" s="12" t="s">
        <v>18</v>
      </c>
      <c r="W4" s="15" t="s">
        <v>19</v>
      </c>
      <c r="X4" s="8" t="s">
        <v>15</v>
      </c>
      <c r="Y4" s="8" t="s">
        <v>21</v>
      </c>
      <c r="Z4" s="8" t="s">
        <v>24</v>
      </c>
      <c r="AA4" s="8" t="s">
        <v>20</v>
      </c>
      <c r="AC4" s="22" t="s">
        <v>29</v>
      </c>
      <c r="AD4" s="22" t="s">
        <v>31</v>
      </c>
      <c r="AE4" s="22" t="s">
        <v>30</v>
      </c>
      <c r="AF4" s="22"/>
      <c r="AG4" s="22" t="s">
        <v>35</v>
      </c>
      <c r="AH4" s="22" t="s">
        <v>32</v>
      </c>
      <c r="AI4" s="22" t="s">
        <v>33</v>
      </c>
      <c r="AJ4" s="22" t="s">
        <v>34</v>
      </c>
    </row>
    <row r="5" spans="1:36">
      <c r="A5" s="6" t="s">
        <v>3</v>
      </c>
      <c r="B5" s="3">
        <f>1.5*C5*0.4*D5</f>
        <v>6.6287697296216076E-3</v>
      </c>
      <c r="C5" s="3">
        <f>0.0012*E5</f>
        <v>1.1047949549369345E-2</v>
      </c>
      <c r="D5" s="3">
        <v>1</v>
      </c>
      <c r="E5" s="5">
        <v>9.2066246244744541</v>
      </c>
      <c r="F5" s="5">
        <v>5.3</v>
      </c>
      <c r="G5" s="7">
        <v>5.6499999999999995</v>
      </c>
      <c r="H5" s="5">
        <v>8.75</v>
      </c>
      <c r="I5" s="5">
        <v>17.8</v>
      </c>
      <c r="J5" s="5">
        <v>35</v>
      </c>
      <c r="K5" s="7">
        <v>21.69</v>
      </c>
      <c r="L5" s="7"/>
      <c r="M5" s="10">
        <v>10468.517142599456</v>
      </c>
      <c r="N5" s="13">
        <v>2.6171292856498638E-2</v>
      </c>
      <c r="O5" s="4">
        <f>N5*B5/F5*1000000000</f>
        <v>32732.730919286871</v>
      </c>
      <c r="P5" s="4">
        <f>N5*B5/G5*1000000000</f>
        <v>30705.039623401841</v>
      </c>
      <c r="Q5" s="4">
        <f>N5*B5/H5*1000000000</f>
        <v>19826.68272825376</v>
      </c>
      <c r="R5" s="4"/>
      <c r="S5" s="5">
        <f>P5/O5</f>
        <v>0.93805309734513265</v>
      </c>
      <c r="T5" s="5">
        <f>Q5/O5</f>
        <v>0.60571428571428565</v>
      </c>
      <c r="V5" s="10">
        <v>1610.5410988614547</v>
      </c>
      <c r="W5" s="13">
        <v>4.0263527471536362E-3</v>
      </c>
      <c r="X5" s="4">
        <f t="shared" ref="X5:X34" si="0">W5*B5/F5*1000000000</f>
        <v>5035.8047568133634</v>
      </c>
      <c r="Y5" s="4">
        <f t="shared" ref="Y5:Y34" si="1">W5*B5/I5*1000000000</f>
        <v>1499.4250118601587</v>
      </c>
      <c r="Z5" s="4">
        <f t="shared" ref="Z5:Z34" si="2">W5*B5/J5*1000000000</f>
        <v>762.56472031745227</v>
      </c>
      <c r="AA5" s="4">
        <f t="shared" ref="AA5:AA34" si="3">W5*B5/K5*1000000000</f>
        <v>1230.5101526561009</v>
      </c>
      <c r="AB5" s="4"/>
      <c r="AC5" s="5">
        <f>Y5/X5</f>
        <v>0.29775280898876405</v>
      </c>
      <c r="AD5" s="5">
        <f>AA5/X5</f>
        <v>0.24435223605348089</v>
      </c>
      <c r="AE5" s="5">
        <f>Z5/X5</f>
        <v>0.15142857142857144</v>
      </c>
      <c r="AG5" s="5">
        <f>X5/V5</f>
        <v>3.1267781743498144</v>
      </c>
      <c r="AH5" s="3">
        <f>Y5/V5</f>
        <v>0.9310069844974167</v>
      </c>
      <c r="AI5" s="3">
        <f>AA5/V5</f>
        <v>0.76403523854559796</v>
      </c>
      <c r="AJ5" s="3">
        <f>Z5/V5</f>
        <v>0.4734835521158291</v>
      </c>
    </row>
    <row r="6" spans="1:36">
      <c r="A6" s="6" t="s">
        <v>3</v>
      </c>
      <c r="B6" s="3">
        <f t="shared" ref="B6:B34" si="4">1.5*C6*0.4*D6</f>
        <v>6.5744355515099523E-3</v>
      </c>
      <c r="C6" s="3">
        <f t="shared" ref="C6:C34" si="5">0.0012*E6</f>
        <v>1.095739258584992E-2</v>
      </c>
      <c r="D6" s="3">
        <v>1</v>
      </c>
      <c r="E6" s="5">
        <v>9.131160488208268</v>
      </c>
      <c r="F6" s="5">
        <v>5.3</v>
      </c>
      <c r="G6" s="7">
        <v>5.6499999999999995</v>
      </c>
      <c r="H6" s="5">
        <v>8.75</v>
      </c>
      <c r="I6" s="5">
        <v>17.8</v>
      </c>
      <c r="J6" s="5">
        <v>35</v>
      </c>
      <c r="K6" s="7">
        <v>21.69</v>
      </c>
      <c r="L6" s="7"/>
      <c r="M6" s="10">
        <v>787.20446376419113</v>
      </c>
      <c r="N6" s="13">
        <v>1.9680111594104779E-3</v>
      </c>
      <c r="O6" s="4">
        <f>N6*B6/F6*1000000000</f>
        <v>2441.2382136219935</v>
      </c>
      <c r="P6" s="4">
        <f>N6*B6/G6*1000000000</f>
        <v>2290.0110676454101</v>
      </c>
      <c r="Q6" s="4">
        <f>N6*B6/H6*1000000000</f>
        <v>1478.6928608224646</v>
      </c>
      <c r="R6" s="4"/>
      <c r="S6" s="5">
        <f>P6/O6</f>
        <v>0.93805309734513287</v>
      </c>
      <c r="T6" s="5">
        <f>Q6/O6</f>
        <v>0.60571428571428565</v>
      </c>
      <c r="V6" s="10">
        <v>0</v>
      </c>
      <c r="W6" s="13">
        <v>0</v>
      </c>
      <c r="X6" s="4">
        <f t="shared" si="0"/>
        <v>0</v>
      </c>
      <c r="Y6" s="4">
        <f t="shared" si="1"/>
        <v>0</v>
      </c>
      <c r="Z6" s="4">
        <f t="shared" si="2"/>
        <v>0</v>
      </c>
      <c r="AA6" s="4">
        <f t="shared" si="3"/>
        <v>0</v>
      </c>
      <c r="AB6" s="4"/>
    </row>
    <row r="7" spans="1:36">
      <c r="A7" s="6" t="s">
        <v>3</v>
      </c>
      <c r="B7" s="3">
        <f t="shared" si="4"/>
        <v>5.4605849002210775E-3</v>
      </c>
      <c r="C7" s="3">
        <f t="shared" si="5"/>
        <v>9.1009748337017946E-3</v>
      </c>
      <c r="D7" s="3">
        <v>1</v>
      </c>
      <c r="E7" s="5">
        <v>7.5841456947514958</v>
      </c>
      <c r="F7" s="5">
        <v>5.3</v>
      </c>
      <c r="G7" s="7">
        <v>5.6499999999999995</v>
      </c>
      <c r="H7" s="5">
        <v>8.75</v>
      </c>
      <c r="I7" s="5">
        <v>17.8</v>
      </c>
      <c r="J7" s="5">
        <v>35</v>
      </c>
      <c r="K7" s="7">
        <v>21.69</v>
      </c>
      <c r="L7" s="7"/>
      <c r="M7" s="10">
        <v>0</v>
      </c>
      <c r="N7" s="13">
        <v>0</v>
      </c>
      <c r="O7" s="4"/>
      <c r="P7" s="4"/>
      <c r="Q7" s="4"/>
      <c r="R7" s="4"/>
      <c r="S7" s="5"/>
      <c r="V7" s="10">
        <v>0</v>
      </c>
      <c r="W7" s="13">
        <v>0</v>
      </c>
      <c r="X7" s="4">
        <f t="shared" si="0"/>
        <v>0</v>
      </c>
      <c r="Y7" s="4">
        <f t="shared" si="1"/>
        <v>0</v>
      </c>
      <c r="Z7" s="4">
        <f t="shared" si="2"/>
        <v>0</v>
      </c>
      <c r="AA7" s="4">
        <f t="shared" si="3"/>
        <v>0</v>
      </c>
      <c r="AB7" s="4"/>
    </row>
    <row r="8" spans="1:36">
      <c r="A8" s="6" t="s">
        <v>4</v>
      </c>
      <c r="B8" s="3">
        <f t="shared" si="4"/>
        <v>7.3570175106243496E-3</v>
      </c>
      <c r="C8" s="3">
        <f t="shared" si="5"/>
        <v>1.2140292921822358E-2</v>
      </c>
      <c r="D8" s="3">
        <v>1.01</v>
      </c>
      <c r="E8" s="5">
        <v>10.116910768185299</v>
      </c>
      <c r="F8" s="5">
        <v>5.3</v>
      </c>
      <c r="G8" s="7">
        <v>7.9999999999999991</v>
      </c>
      <c r="H8" s="5">
        <v>8.75</v>
      </c>
      <c r="I8" s="5">
        <v>17.8</v>
      </c>
      <c r="J8" s="5">
        <v>35</v>
      </c>
      <c r="K8" s="7">
        <v>21.69</v>
      </c>
      <c r="L8" s="7"/>
      <c r="M8" s="10">
        <v>2918.181486570285</v>
      </c>
      <c r="N8" s="13">
        <v>7.2954537164257134E-3</v>
      </c>
      <c r="O8" s="4">
        <f t="shared" ref="O8:O33" si="6">N8*B8/F8*1000000000</f>
        <v>10126.939762206313</v>
      </c>
      <c r="P8" s="4">
        <f t="shared" ref="P8:P33" si="7">N8*B8/G8*1000000000</f>
        <v>6709.0975924616832</v>
      </c>
      <c r="Q8" s="4">
        <f t="shared" ref="Q8:Q33" si="8">N8*B8/H8*1000000000</f>
        <v>6134.0320845363958</v>
      </c>
      <c r="R8" s="4"/>
      <c r="S8" s="5">
        <f t="shared" ref="S8:S33" si="9">P8/O8</f>
        <v>0.66250000000000009</v>
      </c>
      <c r="T8" s="5">
        <f t="shared" ref="T8:T33" si="10">Q8/O8</f>
        <v>0.60571428571428576</v>
      </c>
      <c r="V8" s="10">
        <v>0</v>
      </c>
      <c r="W8" s="13">
        <v>0</v>
      </c>
      <c r="X8" s="4">
        <f t="shared" si="0"/>
        <v>0</v>
      </c>
      <c r="Y8" s="4">
        <f t="shared" si="1"/>
        <v>0</v>
      </c>
      <c r="Z8" s="4">
        <f t="shared" si="2"/>
        <v>0</v>
      </c>
      <c r="AA8" s="4">
        <f t="shared" si="3"/>
        <v>0</v>
      </c>
      <c r="AB8" s="4"/>
    </row>
    <row r="9" spans="1:36">
      <c r="A9" s="6" t="s">
        <v>4</v>
      </c>
      <c r="B9" s="3">
        <f t="shared" si="4"/>
        <v>7.0551911512141182E-3</v>
      </c>
      <c r="C9" s="3">
        <f t="shared" si="5"/>
        <v>1.1642229622465541E-2</v>
      </c>
      <c r="D9" s="3">
        <v>1.01</v>
      </c>
      <c r="E9" s="5">
        <v>9.7018580187212855</v>
      </c>
      <c r="F9" s="5">
        <v>5.3</v>
      </c>
      <c r="G9" s="7">
        <v>7.9999999999999991</v>
      </c>
      <c r="H9" s="5">
        <v>8.75</v>
      </c>
      <c r="I9" s="5">
        <v>17.8</v>
      </c>
      <c r="J9" s="5">
        <v>35</v>
      </c>
      <c r="K9" s="7">
        <v>21.69</v>
      </c>
      <c r="L9" s="7"/>
      <c r="M9" s="10">
        <v>1599.1769569261683</v>
      </c>
      <c r="N9" s="13">
        <v>3.9979423923154206E-3</v>
      </c>
      <c r="O9" s="4">
        <f t="shared" si="6"/>
        <v>5321.9335451561428</v>
      </c>
      <c r="P9" s="4">
        <f t="shared" si="7"/>
        <v>3525.7809736659451</v>
      </c>
      <c r="Q9" s="4">
        <f t="shared" si="8"/>
        <v>3223.5711759231494</v>
      </c>
      <c r="R9" s="4"/>
      <c r="S9" s="5">
        <f t="shared" si="9"/>
        <v>0.66250000000000009</v>
      </c>
      <c r="T9" s="5">
        <f t="shared" si="10"/>
        <v>0.60571428571428576</v>
      </c>
      <c r="V9" s="10">
        <v>799.58847846308413</v>
      </c>
      <c r="W9" s="13">
        <v>1.9989711961577103E-3</v>
      </c>
      <c r="X9" s="4">
        <f t="shared" si="0"/>
        <v>2660.9667725780714</v>
      </c>
      <c r="Y9" s="4">
        <f t="shared" si="1"/>
        <v>792.31033116088645</v>
      </c>
      <c r="Z9" s="4">
        <f t="shared" si="2"/>
        <v>402.94639699039368</v>
      </c>
      <c r="AA9" s="4">
        <f t="shared" si="3"/>
        <v>650.213180943466</v>
      </c>
      <c r="AB9" s="4"/>
      <c r="AC9" s="5">
        <f>Y9/X9</f>
        <v>0.29775280898876405</v>
      </c>
      <c r="AD9" s="5">
        <f>AA9/X9</f>
        <v>0.24435223605348086</v>
      </c>
      <c r="AE9" s="5">
        <f>Z9/X9</f>
        <v>0.15142857142857144</v>
      </c>
      <c r="AG9" s="5">
        <f t="shared" ref="AG9:AG33" si="11">X9/V9</f>
        <v>3.3279203543462819</v>
      </c>
      <c r="AH9" s="3">
        <f t="shared" ref="AH6:AH34" si="12">Y9/V9</f>
        <v>0.9908976335974885</v>
      </c>
      <c r="AI9" s="3">
        <f t="shared" ref="AI6:AI34" si="13">AA9/V9</f>
        <v>0.81318477999240635</v>
      </c>
      <c r="AJ9" s="3">
        <f t="shared" ref="AJ6:AJ34" si="14">Z9/V9</f>
        <v>0.50394222508672271</v>
      </c>
    </row>
    <row r="10" spans="1:36">
      <c r="A10" s="6" t="s">
        <v>4</v>
      </c>
      <c r="B10" s="3">
        <f>1.5*C10*0.4*D10</f>
        <v>6.7224961868642061E-3</v>
      </c>
      <c r="C10" s="3">
        <f t="shared" si="5"/>
        <v>1.1093228031129053E-2</v>
      </c>
      <c r="D10" s="3">
        <v>1.01</v>
      </c>
      <c r="E10" s="5">
        <v>9.2443566926075444</v>
      </c>
      <c r="F10" s="5">
        <v>5.3</v>
      </c>
      <c r="G10" s="7">
        <v>7.9999999999999991</v>
      </c>
      <c r="H10" s="5">
        <v>8.75</v>
      </c>
      <c r="I10" s="5">
        <v>17.8</v>
      </c>
      <c r="J10" s="5">
        <v>35</v>
      </c>
      <c r="K10" s="7">
        <v>21.69</v>
      </c>
      <c r="L10" s="7"/>
      <c r="M10" s="10">
        <v>2312.6270981309344</v>
      </c>
      <c r="N10" s="13">
        <v>5.7815677453273359E-3</v>
      </c>
      <c r="O10" s="4">
        <f t="shared" si="6"/>
        <v>7333.3145513320942</v>
      </c>
      <c r="P10" s="4">
        <f t="shared" si="7"/>
        <v>4858.3208902575134</v>
      </c>
      <c r="Q10" s="4">
        <f t="shared" si="8"/>
        <v>4441.8933853782964</v>
      </c>
      <c r="R10" s="4"/>
      <c r="S10" s="5">
        <f t="shared" si="9"/>
        <v>0.66250000000000009</v>
      </c>
      <c r="T10" s="5">
        <f t="shared" si="10"/>
        <v>0.60571428571428565</v>
      </c>
      <c r="V10" s="10">
        <v>0</v>
      </c>
      <c r="W10" s="13">
        <v>0</v>
      </c>
      <c r="X10" s="4">
        <f t="shared" si="0"/>
        <v>0</v>
      </c>
      <c r="Y10" s="4">
        <f t="shared" si="1"/>
        <v>0</v>
      </c>
      <c r="Z10" s="4">
        <f t="shared" si="2"/>
        <v>0</v>
      </c>
      <c r="AA10" s="4">
        <f t="shared" si="3"/>
        <v>0</v>
      </c>
      <c r="AB10" s="4"/>
    </row>
    <row r="11" spans="1:36">
      <c r="A11" s="6" t="s">
        <v>5</v>
      </c>
      <c r="B11" s="3">
        <f t="shared" si="4"/>
        <v>7.0163422138642892E-3</v>
      </c>
      <c r="C11" s="3">
        <f t="shared" si="5"/>
        <v>1.1812023929064459E-2</v>
      </c>
      <c r="D11" s="3">
        <v>0.99</v>
      </c>
      <c r="E11" s="5">
        <v>9.8433532742203838</v>
      </c>
      <c r="F11" s="5">
        <v>5.3</v>
      </c>
      <c r="G11" s="7">
        <v>7.840789473684211</v>
      </c>
      <c r="H11" s="5">
        <v>8.75</v>
      </c>
      <c r="I11" s="5">
        <v>17.8</v>
      </c>
      <c r="J11" s="5">
        <v>35</v>
      </c>
      <c r="K11" s="7">
        <v>21.69</v>
      </c>
      <c r="L11" s="7"/>
      <c r="M11" s="10">
        <v>6034.8087770258844</v>
      </c>
      <c r="N11" s="13">
        <v>1.5087021942564711E-2</v>
      </c>
      <c r="O11" s="4">
        <f t="shared" si="6"/>
        <v>19972.77527115351</v>
      </c>
      <c r="P11" s="4">
        <f t="shared" si="7"/>
        <v>13500.64420073944</v>
      </c>
      <c r="Q11" s="4">
        <f t="shared" si="8"/>
        <v>12097.795307098697</v>
      </c>
      <c r="R11" s="4"/>
      <c r="S11" s="5">
        <f t="shared" si="9"/>
        <v>0.67595234099681134</v>
      </c>
      <c r="T11" s="5">
        <f t="shared" si="10"/>
        <v>0.60571428571428565</v>
      </c>
      <c r="V11" s="10">
        <v>2586.3466187253789</v>
      </c>
      <c r="W11" s="13">
        <v>6.4658665468134476E-3</v>
      </c>
      <c r="X11" s="4">
        <f t="shared" si="0"/>
        <v>8559.7608304943606</v>
      </c>
      <c r="Y11" s="4">
        <f t="shared" si="1"/>
        <v>2548.6928315516916</v>
      </c>
      <c r="Z11" s="4">
        <f t="shared" si="2"/>
        <v>1296.1923543320033</v>
      </c>
      <c r="AA11" s="4">
        <f t="shared" si="3"/>
        <v>2091.5966990142974</v>
      </c>
      <c r="AB11" s="4"/>
      <c r="AC11" s="5">
        <f>Y11/X11</f>
        <v>0.29775280898876405</v>
      </c>
      <c r="AD11" s="5">
        <f>AA11/X11</f>
        <v>0.24435223605348086</v>
      </c>
      <c r="AE11" s="5">
        <f>Z11/X11</f>
        <v>0.15142857142857144</v>
      </c>
      <c r="AG11" s="5">
        <f t="shared" si="11"/>
        <v>3.3095953838982499</v>
      </c>
      <c r="AH11" s="3">
        <f t="shared" si="12"/>
        <v>0.9854413221719508</v>
      </c>
      <c r="AI11" s="3">
        <f t="shared" si="13"/>
        <v>0.80870703248781572</v>
      </c>
      <c r="AJ11" s="3">
        <f t="shared" si="14"/>
        <v>0.50116730099030649</v>
      </c>
    </row>
    <row r="12" spans="1:36">
      <c r="A12" s="6" t="s">
        <v>5</v>
      </c>
      <c r="B12" s="3">
        <f t="shared" si="4"/>
        <v>7.2684867591636748E-3</v>
      </c>
      <c r="C12" s="3">
        <f>0.0012*E12</f>
        <v>1.2236509695561741E-2</v>
      </c>
      <c r="D12" s="3">
        <v>0.99</v>
      </c>
      <c r="E12" s="5">
        <v>10.197091412968119</v>
      </c>
      <c r="F12" s="5">
        <v>5.3</v>
      </c>
      <c r="G12" s="7">
        <v>7.840789473684211</v>
      </c>
      <c r="H12" s="5">
        <v>8.75</v>
      </c>
      <c r="I12" s="5">
        <v>17.8</v>
      </c>
      <c r="J12" s="5">
        <v>35</v>
      </c>
      <c r="K12" s="7">
        <v>21.69</v>
      </c>
      <c r="L12" s="7"/>
      <c r="M12" s="10">
        <v>16920.30536174617</v>
      </c>
      <c r="N12" s="13">
        <v>4.2300763404365428E-2</v>
      </c>
      <c r="O12" s="4">
        <f t="shared" si="6"/>
        <v>58011.799756065186</v>
      </c>
      <c r="P12" s="4">
        <f t="shared" si="7"/>
        <v>39213.211850550513</v>
      </c>
      <c r="Q12" s="4">
        <f t="shared" si="8"/>
        <v>35138.575852245194</v>
      </c>
      <c r="R12" s="4"/>
      <c r="S12" s="5">
        <f t="shared" si="9"/>
        <v>0.67595234099681134</v>
      </c>
      <c r="T12" s="5">
        <f t="shared" si="10"/>
        <v>0.60571428571428565</v>
      </c>
      <c r="V12" s="10">
        <v>2985.9362403081477</v>
      </c>
      <c r="W12" s="13">
        <v>7.4648406007703704E-3</v>
      </c>
      <c r="X12" s="4">
        <f t="shared" si="0"/>
        <v>10237.376427540916</v>
      </c>
      <c r="Y12" s="4">
        <f t="shared" si="1"/>
        <v>3048.2075879756658</v>
      </c>
      <c r="Z12" s="4">
        <f t="shared" si="2"/>
        <v>1550.2312875990528</v>
      </c>
      <c r="AA12" s="4">
        <f t="shared" si="3"/>
        <v>2501.5258213908187</v>
      </c>
      <c r="AB12" s="4"/>
      <c r="AC12" s="5">
        <f>Y12/X12</f>
        <v>0.29775280898876405</v>
      </c>
      <c r="AD12" s="5">
        <f>AA12/X12</f>
        <v>0.24435223605348089</v>
      </c>
      <c r="AE12" s="5">
        <f>Z12/X12</f>
        <v>0.15142857142857141</v>
      </c>
      <c r="AG12" s="5">
        <f t="shared" si="11"/>
        <v>3.4285314901715456</v>
      </c>
      <c r="AH12" s="3">
        <f t="shared" si="12"/>
        <v>1.0208548819050107</v>
      </c>
      <c r="AI12" s="3">
        <f t="shared" si="13"/>
        <v>0.83776933600319003</v>
      </c>
      <c r="AJ12" s="3">
        <f t="shared" si="14"/>
        <v>0.51917762565454828</v>
      </c>
    </row>
    <row r="13" spans="1:36">
      <c r="A13" s="6" t="s">
        <v>5</v>
      </c>
      <c r="B13" s="3">
        <f t="shared" si="4"/>
        <v>6.8455242901598783E-3</v>
      </c>
      <c r="C13" s="3">
        <f t="shared" si="5"/>
        <v>1.1524451666935822E-2</v>
      </c>
      <c r="D13" s="3">
        <v>0.99</v>
      </c>
      <c r="E13" s="5">
        <v>9.6037097224465189</v>
      </c>
      <c r="F13" s="5">
        <v>5.3</v>
      </c>
      <c r="G13" s="7">
        <v>7.840789473684211</v>
      </c>
      <c r="H13" s="5">
        <v>8.75</v>
      </c>
      <c r="I13" s="5">
        <v>17.8</v>
      </c>
      <c r="J13" s="5">
        <v>35</v>
      </c>
      <c r="K13" s="7">
        <v>21.69</v>
      </c>
      <c r="L13" s="7"/>
      <c r="M13" s="10">
        <v>14025.24544179523</v>
      </c>
      <c r="N13" s="13">
        <v>3.5063113604488071E-2</v>
      </c>
      <c r="O13" s="4">
        <f t="shared" si="6"/>
        <v>45287.810541161954</v>
      </c>
      <c r="P13" s="4">
        <f t="shared" si="7"/>
        <v>30612.401553918498</v>
      </c>
      <c r="Q13" s="4">
        <f t="shared" si="8"/>
        <v>27431.473813503813</v>
      </c>
      <c r="R13" s="4"/>
      <c r="S13" s="5">
        <f t="shared" si="9"/>
        <v>0.67595234099681145</v>
      </c>
      <c r="T13" s="5">
        <f t="shared" si="10"/>
        <v>0.60571428571428576</v>
      </c>
      <c r="V13" s="10">
        <v>0</v>
      </c>
      <c r="W13" s="13">
        <v>0</v>
      </c>
      <c r="X13" s="4">
        <f t="shared" si="0"/>
        <v>0</v>
      </c>
      <c r="Y13" s="4">
        <f t="shared" si="1"/>
        <v>0</v>
      </c>
      <c r="Z13" s="4">
        <f t="shared" si="2"/>
        <v>0</v>
      </c>
      <c r="AA13" s="4">
        <f t="shared" si="3"/>
        <v>0</v>
      </c>
      <c r="AB13" s="4"/>
    </row>
    <row r="14" spans="1:36">
      <c r="A14" s="6" t="s">
        <v>6</v>
      </c>
      <c r="B14" s="3">
        <f t="shared" si="4"/>
        <v>9.87248620402594E-3</v>
      </c>
      <c r="C14" s="3">
        <f t="shared" si="5"/>
        <v>7.8727960159696488E-3</v>
      </c>
      <c r="D14" s="3">
        <v>2.09</v>
      </c>
      <c r="E14" s="5">
        <v>6.5606633466413751</v>
      </c>
      <c r="F14" s="5">
        <v>5.3</v>
      </c>
      <c r="G14" s="7">
        <v>5.2374999999999989</v>
      </c>
      <c r="H14" s="5">
        <v>8.75</v>
      </c>
      <c r="I14" s="5">
        <v>17.8</v>
      </c>
      <c r="J14" s="5">
        <v>35</v>
      </c>
      <c r="K14" s="7">
        <v>21.69</v>
      </c>
      <c r="L14" s="7"/>
      <c r="M14" s="10">
        <v>11919.872450140616</v>
      </c>
      <c r="N14" s="13">
        <v>2.9799681125351536E-2</v>
      </c>
      <c r="O14" s="4">
        <f t="shared" si="6"/>
        <v>55508.856753661377</v>
      </c>
      <c r="P14" s="4">
        <f t="shared" si="7"/>
        <v>56171.253612296954</v>
      </c>
      <c r="Q14" s="4">
        <f t="shared" si="8"/>
        <v>33622.507519360603</v>
      </c>
      <c r="R14" s="4"/>
      <c r="S14" s="5">
        <f t="shared" si="9"/>
        <v>1.0119331742243436</v>
      </c>
      <c r="T14" s="5">
        <f t="shared" si="10"/>
        <v>0.60571428571428565</v>
      </c>
      <c r="V14" s="10">
        <v>0</v>
      </c>
      <c r="W14" s="13">
        <v>0</v>
      </c>
      <c r="X14" s="4">
        <f t="shared" si="0"/>
        <v>0</v>
      </c>
      <c r="Y14" s="4">
        <f t="shared" si="1"/>
        <v>0</v>
      </c>
      <c r="Z14" s="4">
        <f t="shared" si="2"/>
        <v>0</v>
      </c>
      <c r="AA14" s="4">
        <f t="shared" si="3"/>
        <v>0</v>
      </c>
      <c r="AB14" s="4"/>
    </row>
    <row r="15" spans="1:36">
      <c r="A15" s="6" t="s">
        <v>6</v>
      </c>
      <c r="B15" s="3">
        <f t="shared" si="4"/>
        <v>1.0333817335055191E-2</v>
      </c>
      <c r="C15" s="3">
        <f t="shared" si="5"/>
        <v>8.2406836802672977E-3</v>
      </c>
      <c r="D15" s="3">
        <v>2.09</v>
      </c>
      <c r="E15" s="5">
        <v>6.8672364002227484</v>
      </c>
      <c r="F15" s="5">
        <v>5.3</v>
      </c>
      <c r="G15" s="7">
        <v>5.2374999999999989</v>
      </c>
      <c r="H15" s="5">
        <v>8.75</v>
      </c>
      <c r="I15" s="5">
        <v>17.8</v>
      </c>
      <c r="J15" s="5">
        <v>35</v>
      </c>
      <c r="K15" s="7">
        <v>21.69</v>
      </c>
      <c r="L15" s="7"/>
      <c r="M15" s="10">
        <v>3914.1802923631726</v>
      </c>
      <c r="N15" s="13">
        <v>9.7854507309079308E-3</v>
      </c>
      <c r="O15" s="4">
        <f t="shared" si="6"/>
        <v>19079.445357431105</v>
      </c>
      <c r="P15" s="4">
        <f t="shared" si="7"/>
        <v>19307.12370298518</v>
      </c>
      <c r="Q15" s="4">
        <f t="shared" si="8"/>
        <v>11556.692616501126</v>
      </c>
      <c r="R15" s="4"/>
      <c r="S15" s="5">
        <f t="shared" si="9"/>
        <v>1.011933174224344</v>
      </c>
      <c r="T15" s="5">
        <f t="shared" si="10"/>
        <v>0.60571428571428576</v>
      </c>
      <c r="V15" s="10">
        <v>0</v>
      </c>
      <c r="W15" s="13">
        <v>0</v>
      </c>
      <c r="X15" s="4">
        <f t="shared" si="0"/>
        <v>0</v>
      </c>
      <c r="Y15" s="4">
        <f t="shared" si="1"/>
        <v>0</v>
      </c>
      <c r="Z15" s="4">
        <f t="shared" si="2"/>
        <v>0</v>
      </c>
      <c r="AA15" s="4">
        <f t="shared" si="3"/>
        <v>0</v>
      </c>
      <c r="AB15" s="4"/>
    </row>
    <row r="16" spans="1:36">
      <c r="A16" s="6" t="s">
        <v>6</v>
      </c>
      <c r="B16" s="3">
        <f t="shared" si="4"/>
        <v>1.1369362086317916E-2</v>
      </c>
      <c r="C16" s="3">
        <f t="shared" si="5"/>
        <v>9.0664769428372548E-3</v>
      </c>
      <c r="D16" s="3">
        <v>2.09</v>
      </c>
      <c r="E16" s="5">
        <v>7.555397452364379</v>
      </c>
      <c r="F16" s="5">
        <v>5.3</v>
      </c>
      <c r="G16" s="7">
        <v>5.2374999999999989</v>
      </c>
      <c r="H16" s="5">
        <v>8.75</v>
      </c>
      <c r="I16" s="5">
        <v>17.8</v>
      </c>
      <c r="J16" s="5">
        <v>35</v>
      </c>
      <c r="K16" s="7">
        <v>21.69</v>
      </c>
      <c r="L16" s="7"/>
      <c r="M16" s="10">
        <v>5440.2978091558025</v>
      </c>
      <c r="N16" s="13">
        <v>1.3600744522889504E-2</v>
      </c>
      <c r="O16" s="4">
        <f t="shared" si="6"/>
        <v>29175.809268723769</v>
      </c>
      <c r="P16" s="4">
        <f t="shared" si="7"/>
        <v>29523.969283863677</v>
      </c>
      <c r="Q16" s="4">
        <f t="shared" si="8"/>
        <v>17672.204471341251</v>
      </c>
      <c r="R16" s="4"/>
      <c r="S16" s="5">
        <f t="shared" si="9"/>
        <v>1.0119331742243438</v>
      </c>
      <c r="T16" s="5">
        <f t="shared" si="10"/>
        <v>0.60571428571428554</v>
      </c>
      <c r="V16" s="10">
        <v>0</v>
      </c>
      <c r="W16" s="13">
        <v>0</v>
      </c>
      <c r="X16" s="4">
        <f t="shared" si="0"/>
        <v>0</v>
      </c>
      <c r="Y16" s="4">
        <f t="shared" si="1"/>
        <v>0</v>
      </c>
      <c r="Z16" s="4">
        <f t="shared" si="2"/>
        <v>0</v>
      </c>
      <c r="AA16" s="4">
        <f t="shared" si="3"/>
        <v>0</v>
      </c>
      <c r="AB16" s="4"/>
    </row>
    <row r="17" spans="1:36">
      <c r="A17" s="6" t="s">
        <v>7</v>
      </c>
      <c r="B17" s="3">
        <f t="shared" si="4"/>
        <v>5.2602615772956805E-3</v>
      </c>
      <c r="C17" s="3">
        <f t="shared" si="5"/>
        <v>4.5901060883906455E-3</v>
      </c>
      <c r="D17" s="3">
        <v>1.91</v>
      </c>
      <c r="E17" s="5">
        <v>3.8250884069922053</v>
      </c>
      <c r="F17" s="5">
        <v>5.3</v>
      </c>
      <c r="G17" s="7">
        <v>9.1863899613899598</v>
      </c>
      <c r="H17" s="5">
        <v>8.75</v>
      </c>
      <c r="I17" s="5">
        <v>17.8</v>
      </c>
      <c r="J17" s="5">
        <v>35</v>
      </c>
      <c r="K17" s="7">
        <v>21.69</v>
      </c>
      <c r="L17" s="7"/>
      <c r="M17" s="10">
        <v>126315.78947368421</v>
      </c>
      <c r="N17" s="13">
        <v>0.31578947368421051</v>
      </c>
      <c r="O17" s="4">
        <f t="shared" si="6"/>
        <v>313421.74244065623</v>
      </c>
      <c r="P17" s="4">
        <f t="shared" si="7"/>
        <v>180825.68254963754</v>
      </c>
      <c r="Q17" s="4">
        <f t="shared" si="8"/>
        <v>189844.02684976891</v>
      </c>
      <c r="R17" s="4"/>
      <c r="S17" s="5">
        <f t="shared" si="9"/>
        <v>0.57694045455023069</v>
      </c>
      <c r="T17" s="5">
        <f t="shared" si="10"/>
        <v>0.60571428571428565</v>
      </c>
      <c r="V17" s="10">
        <v>21052.63157894737</v>
      </c>
      <c r="W17" s="13">
        <v>5.2631578947368418E-2</v>
      </c>
      <c r="X17" s="4">
        <f t="shared" si="0"/>
        <v>52236.957073442711</v>
      </c>
      <c r="Y17" s="4">
        <f t="shared" si="1"/>
        <v>15553.700701643053</v>
      </c>
      <c r="Z17" s="4">
        <f t="shared" si="2"/>
        <v>7910.1677854070385</v>
      </c>
      <c r="AA17" s="4">
        <f t="shared" si="3"/>
        <v>12764.217265525416</v>
      </c>
      <c r="AB17" s="4"/>
      <c r="AC17" s="5">
        <f>Y17/X17</f>
        <v>0.297752808988764</v>
      </c>
      <c r="AD17" s="5">
        <f>AA17/X17</f>
        <v>0.24435223605348078</v>
      </c>
      <c r="AE17" s="5">
        <f>Z17/X17</f>
        <v>0.15142857142857141</v>
      </c>
      <c r="AG17" s="5">
        <f t="shared" si="11"/>
        <v>2.4812554609885287</v>
      </c>
      <c r="AH17" s="3">
        <f t="shared" si="12"/>
        <v>0.73880078332804489</v>
      </c>
      <c r="AI17" s="3">
        <f t="shared" si="13"/>
        <v>0.60630032011245727</v>
      </c>
      <c r="AJ17" s="3">
        <f t="shared" si="14"/>
        <v>0.37573296980683429</v>
      </c>
    </row>
    <row r="18" spans="1:36">
      <c r="A18" s="6" t="s">
        <v>7</v>
      </c>
      <c r="B18" s="3">
        <f t="shared" si="4"/>
        <v>4.8840653115951238E-3</v>
      </c>
      <c r="C18" s="3">
        <f t="shared" si="5"/>
        <v>4.2618370956327431E-3</v>
      </c>
      <c r="D18" s="3">
        <v>1.91</v>
      </c>
      <c r="E18" s="5">
        <v>3.5515309130272863</v>
      </c>
      <c r="F18" s="5">
        <v>5.3</v>
      </c>
      <c r="G18" s="7">
        <v>9.1863899613899598</v>
      </c>
      <c r="H18" s="5">
        <v>8.75</v>
      </c>
      <c r="I18" s="5">
        <v>17.8</v>
      </c>
      <c r="J18" s="5">
        <v>35</v>
      </c>
      <c r="K18" s="7">
        <v>21.69</v>
      </c>
      <c r="L18" s="7"/>
      <c r="M18" s="10">
        <v>144939.27125506074</v>
      </c>
      <c r="N18" s="13">
        <v>0.3623481781376518</v>
      </c>
      <c r="O18" s="4">
        <f t="shared" si="6"/>
        <v>333911.72972864076</v>
      </c>
      <c r="P18" s="4">
        <f t="shared" si="7"/>
        <v>192647.18512929577</v>
      </c>
      <c r="Q18" s="4">
        <f t="shared" si="8"/>
        <v>202255.10486420523</v>
      </c>
      <c r="R18" s="4"/>
      <c r="S18" s="5">
        <f t="shared" si="9"/>
        <v>0.57694045455023069</v>
      </c>
      <c r="T18" s="5">
        <f t="shared" si="10"/>
        <v>0.60571428571428565</v>
      </c>
      <c r="V18" s="10">
        <v>21862.34817813765</v>
      </c>
      <c r="W18" s="13">
        <v>5.4655870445344132E-2</v>
      </c>
      <c r="X18" s="4">
        <f t="shared" si="0"/>
        <v>50366.573757951395</v>
      </c>
      <c r="Y18" s="4">
        <f t="shared" si="1"/>
        <v>14996.788815569796</v>
      </c>
      <c r="Z18" s="4">
        <f t="shared" si="2"/>
        <v>7626.938311918354</v>
      </c>
      <c r="AA18" s="4">
        <f t="shared" si="3"/>
        <v>12307.184920107993</v>
      </c>
      <c r="AB18" s="4"/>
      <c r="AC18" s="5">
        <f>Y18/X18</f>
        <v>0.29775280898876405</v>
      </c>
      <c r="AD18" s="5">
        <f>AA18/X18</f>
        <v>0.24435223605348083</v>
      </c>
      <c r="AE18" s="5">
        <f>Z18/X18</f>
        <v>0.15142857142857141</v>
      </c>
      <c r="AG18" s="5">
        <f t="shared" si="11"/>
        <v>2.303804392261851</v>
      </c>
      <c r="AH18" s="3">
        <f t="shared" si="12"/>
        <v>0.68596422915661848</v>
      </c>
      <c r="AI18" s="3">
        <f t="shared" si="13"/>
        <v>0.5629397546790138</v>
      </c>
      <c r="AJ18" s="3">
        <f t="shared" si="14"/>
        <v>0.3488618079710803</v>
      </c>
    </row>
    <row r="19" spans="1:36">
      <c r="A19" s="6" t="s">
        <v>7</v>
      </c>
      <c r="B19" s="3">
        <f t="shared" si="4"/>
        <v>5.065368438004177E-3</v>
      </c>
      <c r="C19" s="3">
        <f t="shared" si="5"/>
        <v>4.4200422670193518E-3</v>
      </c>
      <c r="D19" s="3">
        <v>1.91</v>
      </c>
      <c r="E19" s="5">
        <v>3.68336855584946</v>
      </c>
      <c r="F19" s="5">
        <v>5.3</v>
      </c>
      <c r="G19" s="7">
        <v>9.1863899613899598</v>
      </c>
      <c r="H19" s="5">
        <v>8.75</v>
      </c>
      <c r="I19" s="5">
        <v>17.8</v>
      </c>
      <c r="J19" s="5">
        <v>35</v>
      </c>
      <c r="K19" s="7">
        <v>21.69</v>
      </c>
      <c r="L19" s="7"/>
      <c r="M19" s="10">
        <v>148178.13765182186</v>
      </c>
      <c r="N19" s="13">
        <v>0.37044534412955465</v>
      </c>
      <c r="O19" s="4">
        <f t="shared" si="6"/>
        <v>354045.68946404569</v>
      </c>
      <c r="P19" s="4">
        <f t="shared" si="7"/>
        <v>204263.28101093636</v>
      </c>
      <c r="Q19" s="4">
        <f t="shared" si="8"/>
        <v>214450.53190393624</v>
      </c>
      <c r="R19" s="4"/>
      <c r="S19" s="5">
        <f t="shared" si="9"/>
        <v>0.5769404545502308</v>
      </c>
      <c r="T19" s="5">
        <f t="shared" si="10"/>
        <v>0.60571428571428565</v>
      </c>
      <c r="V19" s="10">
        <v>47773.279352226724</v>
      </c>
      <c r="W19" s="13">
        <v>0.1194331983805668</v>
      </c>
      <c r="X19" s="4">
        <f t="shared" si="0"/>
        <v>114145.87802392732</v>
      </c>
      <c r="Y19" s="4">
        <f t="shared" si="1"/>
        <v>33987.255816113182</v>
      </c>
      <c r="Z19" s="4">
        <f t="shared" si="2"/>
        <v>17284.947243623275</v>
      </c>
      <c r="AA19" s="4">
        <f t="shared" si="3"/>
        <v>27891.800531434517</v>
      </c>
      <c r="AB19" s="4"/>
      <c r="AC19" s="5">
        <f>Y19/X19</f>
        <v>0.297752808988764</v>
      </c>
      <c r="AD19" s="5">
        <f>AA19/X19</f>
        <v>0.24435223605348083</v>
      </c>
      <c r="AE19" s="5">
        <f>Z19/X19</f>
        <v>0.15142857142857138</v>
      </c>
      <c r="AG19" s="5">
        <f t="shared" si="11"/>
        <v>2.389324734907631</v>
      </c>
      <c r="AH19" s="3">
        <f t="shared" si="12"/>
        <v>0.71142815140508098</v>
      </c>
      <c r="AI19" s="3">
        <f t="shared" si="13"/>
        <v>0.58383684163256999</v>
      </c>
      <c r="AJ19" s="3">
        <f t="shared" si="14"/>
        <v>0.36181203128601258</v>
      </c>
    </row>
    <row r="20" spans="1:36">
      <c r="A20" s="6" t="s">
        <v>8</v>
      </c>
      <c r="B20" s="3">
        <f t="shared" si="4"/>
        <v>9.8100358580588583E-3</v>
      </c>
      <c r="C20" s="3">
        <f t="shared" si="5"/>
        <v>7.1087216362745367E-3</v>
      </c>
      <c r="D20" s="3">
        <v>2.2999999999999998</v>
      </c>
      <c r="E20" s="5">
        <v>5.923934696895448</v>
      </c>
      <c r="F20" s="5">
        <v>5.3</v>
      </c>
      <c r="G20" s="7">
        <v>7.9379310344827578</v>
      </c>
      <c r="H20" s="5">
        <v>8.75</v>
      </c>
      <c r="I20" s="5">
        <v>17.8</v>
      </c>
      <c r="J20" s="5">
        <v>35</v>
      </c>
      <c r="K20" s="7">
        <v>21.69</v>
      </c>
      <c r="L20" s="7"/>
      <c r="M20" s="10">
        <v>10003.534582219048</v>
      </c>
      <c r="N20" s="13">
        <v>2.500883645554762E-2</v>
      </c>
      <c r="O20" s="4">
        <f t="shared" si="6"/>
        <v>46290.109886273924</v>
      </c>
      <c r="P20" s="4">
        <f t="shared" si="7"/>
        <v>30906.9934384027</v>
      </c>
      <c r="Q20" s="4">
        <f t="shared" si="8"/>
        <v>28038.5808454002</v>
      </c>
      <c r="R20" s="4"/>
      <c r="S20" s="5">
        <f t="shared" si="9"/>
        <v>0.66768027801911378</v>
      </c>
      <c r="T20" s="5">
        <f t="shared" si="10"/>
        <v>0.60571428571428565</v>
      </c>
      <c r="V20" s="10">
        <v>666.90230548126988</v>
      </c>
      <c r="W20" s="13">
        <v>1.6672557637031748E-3</v>
      </c>
      <c r="X20" s="4">
        <f t="shared" si="0"/>
        <v>3086.0073257515946</v>
      </c>
      <c r="Y20" s="4">
        <f t="shared" si="1"/>
        <v>918.86734980244103</v>
      </c>
      <c r="Z20" s="4">
        <f t="shared" si="2"/>
        <v>467.30968075666999</v>
      </c>
      <c r="AA20" s="4">
        <f t="shared" si="3"/>
        <v>754.07279052482477</v>
      </c>
      <c r="AB20" s="4"/>
      <c r="AC20" s="5">
        <f>Y20/X20</f>
        <v>0.297752808988764</v>
      </c>
      <c r="AD20" s="5">
        <f>AA20/X20</f>
        <v>0.24435223605348083</v>
      </c>
      <c r="AE20" s="5">
        <f>Z20/X20</f>
        <v>0.15142857142857141</v>
      </c>
      <c r="AG20" s="5">
        <f t="shared" si="11"/>
        <v>4.6273754047447451</v>
      </c>
      <c r="AH20" s="3">
        <f t="shared" si="12"/>
        <v>1.3778140250082667</v>
      </c>
      <c r="AI20" s="3">
        <f t="shared" si="13"/>
        <v>1.1307095272082592</v>
      </c>
      <c r="AJ20" s="3">
        <f t="shared" si="14"/>
        <v>0.70071684700420411</v>
      </c>
    </row>
    <row r="21" spans="1:36">
      <c r="A21" s="6" t="s">
        <v>8</v>
      </c>
      <c r="B21" s="3">
        <f t="shared" si="4"/>
        <v>8.989929357186106E-3</v>
      </c>
      <c r="C21" s="3">
        <f t="shared" si="5"/>
        <v>6.5144415631783375E-3</v>
      </c>
      <c r="D21" s="3">
        <v>2.2999999999999998</v>
      </c>
      <c r="E21" s="5">
        <v>5.4287013026486148</v>
      </c>
      <c r="F21" s="5">
        <v>5.3</v>
      </c>
      <c r="G21" s="7">
        <v>7.9379310344827578</v>
      </c>
      <c r="H21" s="5">
        <v>8.75</v>
      </c>
      <c r="I21" s="5">
        <v>17.8</v>
      </c>
      <c r="J21" s="5">
        <v>35</v>
      </c>
      <c r="K21" s="7">
        <v>21.69</v>
      </c>
      <c r="L21" s="7"/>
      <c r="M21" s="10">
        <v>5677.5707567255549</v>
      </c>
      <c r="N21" s="13">
        <v>1.4193926891813887E-2</v>
      </c>
      <c r="O21" s="4">
        <f t="shared" si="6"/>
        <v>24075.924539334155</v>
      </c>
      <c r="P21" s="4">
        <f t="shared" si="7"/>
        <v>16075.019989989834</v>
      </c>
      <c r="Q21" s="4">
        <f t="shared" si="8"/>
        <v>14583.13143525383</v>
      </c>
      <c r="R21" s="4"/>
      <c r="S21" s="5">
        <f t="shared" si="9"/>
        <v>0.66768027801911389</v>
      </c>
      <c r="T21" s="5">
        <f t="shared" si="10"/>
        <v>0.60571428571428565</v>
      </c>
      <c r="V21" s="10">
        <v>0</v>
      </c>
      <c r="W21" s="13">
        <v>0</v>
      </c>
      <c r="X21" s="4">
        <f t="shared" si="0"/>
        <v>0</v>
      </c>
      <c r="Y21" s="4">
        <f t="shared" si="1"/>
        <v>0</v>
      </c>
      <c r="Z21" s="4">
        <f t="shared" si="2"/>
        <v>0</v>
      </c>
      <c r="AA21" s="4">
        <f t="shared" si="3"/>
        <v>0</v>
      </c>
      <c r="AB21" s="4"/>
    </row>
    <row r="22" spans="1:36">
      <c r="A22" s="6" t="s">
        <v>8</v>
      </c>
      <c r="B22" s="3">
        <f t="shared" si="4"/>
        <v>9.0081539460943882E-3</v>
      </c>
      <c r="C22" s="3">
        <f t="shared" si="5"/>
        <v>6.5276477870249202E-3</v>
      </c>
      <c r="D22" s="3">
        <v>2.2999999999999998</v>
      </c>
      <c r="E22" s="5">
        <v>5.4397064891874338</v>
      </c>
      <c r="F22" s="5">
        <v>5.3</v>
      </c>
      <c r="G22" s="7">
        <v>7.9379310344827578</v>
      </c>
      <c r="H22" s="5">
        <v>8.75</v>
      </c>
      <c r="I22" s="5">
        <v>17.8</v>
      </c>
      <c r="J22" s="5">
        <v>35</v>
      </c>
      <c r="K22" s="7">
        <v>21.69</v>
      </c>
      <c r="L22" s="7"/>
      <c r="M22" s="10">
        <v>4110.4711970148837</v>
      </c>
      <c r="N22" s="13">
        <v>1.0276177992537208E-2</v>
      </c>
      <c r="O22" s="4">
        <f t="shared" si="6"/>
        <v>17465.923270611769</v>
      </c>
      <c r="P22" s="4">
        <f t="shared" si="7"/>
        <v>11661.652505182576</v>
      </c>
      <c r="Q22" s="4">
        <f t="shared" si="8"/>
        <v>10579.359238199128</v>
      </c>
      <c r="R22" s="4"/>
      <c r="S22" s="5">
        <f t="shared" si="9"/>
        <v>0.66768027801911378</v>
      </c>
      <c r="T22" s="5">
        <f t="shared" si="10"/>
        <v>0.60571428571428565</v>
      </c>
      <c r="V22" s="10">
        <v>0</v>
      </c>
      <c r="W22" s="13">
        <v>0</v>
      </c>
      <c r="X22" s="4">
        <f t="shared" si="0"/>
        <v>0</v>
      </c>
      <c r="Y22" s="4">
        <f t="shared" si="1"/>
        <v>0</v>
      </c>
      <c r="Z22" s="4">
        <f t="shared" si="2"/>
        <v>0</v>
      </c>
      <c r="AA22" s="4">
        <f t="shared" si="3"/>
        <v>0</v>
      </c>
      <c r="AB22" s="4"/>
    </row>
    <row r="23" spans="1:36">
      <c r="A23" s="6" t="s">
        <v>9</v>
      </c>
      <c r="B23" s="3">
        <f t="shared" si="4"/>
        <v>3.7087151624561219E-3</v>
      </c>
      <c r="C23" s="3">
        <f t="shared" si="5"/>
        <v>5.4220981907253246E-3</v>
      </c>
      <c r="D23" s="3">
        <v>1.1399999999999999</v>
      </c>
      <c r="E23" s="5">
        <v>4.5184151589377706</v>
      </c>
      <c r="F23" s="5">
        <v>5.3</v>
      </c>
      <c r="G23" s="7">
        <v>7.4450000000000003</v>
      </c>
      <c r="H23" s="5">
        <v>8.75</v>
      </c>
      <c r="I23" s="5">
        <v>17.8</v>
      </c>
      <c r="J23" s="5">
        <v>35</v>
      </c>
      <c r="K23" s="7">
        <v>21.69</v>
      </c>
      <c r="L23" s="7"/>
      <c r="M23" s="10">
        <v>3155.1657951981874</v>
      </c>
      <c r="N23" s="13">
        <v>7.887914487995468E-3</v>
      </c>
      <c r="O23" s="4">
        <f t="shared" si="6"/>
        <v>5519.6279361860588</v>
      </c>
      <c r="P23" s="4">
        <f t="shared" si="7"/>
        <v>3929.3523252902769</v>
      </c>
      <c r="Q23" s="4">
        <f t="shared" si="8"/>
        <v>3343.3174927755558</v>
      </c>
      <c r="R23" s="4"/>
      <c r="S23" s="5">
        <f t="shared" si="9"/>
        <v>0.71188717259905976</v>
      </c>
      <c r="T23" s="5">
        <f t="shared" si="10"/>
        <v>0.60571428571428576</v>
      </c>
      <c r="V23" s="10">
        <v>525.86096586636461</v>
      </c>
      <c r="W23" s="13">
        <v>1.3146524146659113E-3</v>
      </c>
      <c r="X23" s="4">
        <f t="shared" si="0"/>
        <v>919.93798936434314</v>
      </c>
      <c r="Y23" s="4">
        <f t="shared" si="1"/>
        <v>273.91412042870883</v>
      </c>
      <c r="Z23" s="4">
        <f t="shared" si="2"/>
        <v>139.30489553231479</v>
      </c>
      <c r="AA23" s="4">
        <f t="shared" si="3"/>
        <v>224.78890473172052</v>
      </c>
      <c r="AB23" s="4"/>
      <c r="AC23" s="5">
        <f>Y23/X23</f>
        <v>0.29775280898876394</v>
      </c>
      <c r="AD23" s="5">
        <f>AA23/X23</f>
        <v>0.24435223605348083</v>
      </c>
      <c r="AE23" s="5">
        <f>Z23/X23</f>
        <v>0.15142857142857138</v>
      </c>
      <c r="AG23" s="5">
        <f t="shared" si="11"/>
        <v>1.7493939445547744</v>
      </c>
      <c r="AH23" s="3">
        <f t="shared" si="12"/>
        <v>0.52088696101911802</v>
      </c>
      <c r="AI23" s="3">
        <f t="shared" si="13"/>
        <v>0.42746832209037822</v>
      </c>
      <c r="AJ23" s="3">
        <f t="shared" si="14"/>
        <v>0.2649082258897229</v>
      </c>
    </row>
    <row r="24" spans="1:36">
      <c r="A24" s="6" t="s">
        <v>9</v>
      </c>
      <c r="B24" s="3">
        <f t="shared" si="4"/>
        <v>3.642902889218382E-3</v>
      </c>
      <c r="C24" s="3">
        <f t="shared" si="5"/>
        <v>5.325881416985939E-3</v>
      </c>
      <c r="D24" s="3">
        <v>1.1399999999999999</v>
      </c>
      <c r="E24" s="5">
        <v>4.4382345141549493</v>
      </c>
      <c r="F24" s="5">
        <v>5.3</v>
      </c>
      <c r="G24" s="7">
        <v>7.4450000000000003</v>
      </c>
      <c r="H24" s="5">
        <v>8.75</v>
      </c>
      <c r="I24" s="5">
        <v>17.8</v>
      </c>
      <c r="J24" s="5">
        <v>35</v>
      </c>
      <c r="K24" s="7">
        <v>21.69</v>
      </c>
      <c r="L24" s="7"/>
      <c r="M24" s="10">
        <v>5071.4911198190475</v>
      </c>
      <c r="N24" s="13">
        <v>1.267872779954762E-2</v>
      </c>
      <c r="O24" s="4">
        <f t="shared" si="6"/>
        <v>8714.5988929406503</v>
      </c>
      <c r="P24" s="4">
        <f t="shared" si="7"/>
        <v>6203.8111662304154</v>
      </c>
      <c r="Q24" s="4">
        <f t="shared" si="8"/>
        <v>5278.5570437240503</v>
      </c>
      <c r="R24" s="4"/>
      <c r="S24" s="5">
        <f t="shared" si="9"/>
        <v>0.71188717259905976</v>
      </c>
      <c r="T24" s="5">
        <f t="shared" si="10"/>
        <v>0.60571428571428565</v>
      </c>
      <c r="V24" s="10">
        <v>0</v>
      </c>
      <c r="W24" s="13">
        <v>0</v>
      </c>
      <c r="X24" s="4">
        <f t="shared" si="0"/>
        <v>0</v>
      </c>
      <c r="Y24" s="4">
        <f t="shared" si="1"/>
        <v>0</v>
      </c>
      <c r="Z24" s="4">
        <f t="shared" si="2"/>
        <v>0</v>
      </c>
      <c r="AA24" s="4">
        <f t="shared" si="3"/>
        <v>0</v>
      </c>
      <c r="AB24" s="4"/>
    </row>
    <row r="25" spans="1:36">
      <c r="A25" s="6" t="s">
        <v>9</v>
      </c>
      <c r="B25" s="3">
        <f t="shared" si="4"/>
        <v>3.933988545919755E-3</v>
      </c>
      <c r="C25" s="3">
        <f t="shared" si="5"/>
        <v>5.7514452425727414E-3</v>
      </c>
      <c r="D25" s="3">
        <v>1.1399999999999999</v>
      </c>
      <c r="E25" s="5">
        <v>4.792871035477285</v>
      </c>
      <c r="F25" s="5">
        <v>5.3</v>
      </c>
      <c r="G25" s="7">
        <v>7.4450000000000003</v>
      </c>
      <c r="H25" s="5">
        <v>8.75</v>
      </c>
      <c r="I25" s="5">
        <v>17.8</v>
      </c>
      <c r="J25" s="5">
        <v>35</v>
      </c>
      <c r="K25" s="7">
        <v>21.69</v>
      </c>
      <c r="L25" s="7"/>
      <c r="M25" s="10">
        <v>2178.5195071898397</v>
      </c>
      <c r="N25" s="13">
        <v>5.4462987679746002E-3</v>
      </c>
      <c r="O25" s="4">
        <f t="shared" si="6"/>
        <v>4042.5805605413116</v>
      </c>
      <c r="P25" s="4">
        <f t="shared" si="7"/>
        <v>2877.8612452476764</v>
      </c>
      <c r="Q25" s="4">
        <f t="shared" si="8"/>
        <v>2448.6487966707373</v>
      </c>
      <c r="R25" s="4"/>
      <c r="S25" s="5">
        <f t="shared" si="9"/>
        <v>0.71188717259905976</v>
      </c>
      <c r="T25" s="5">
        <f t="shared" si="10"/>
        <v>0.60571428571428576</v>
      </c>
      <c r="V25" s="10">
        <v>0</v>
      </c>
      <c r="W25" s="13">
        <v>0</v>
      </c>
      <c r="X25" s="4">
        <f t="shared" si="0"/>
        <v>0</v>
      </c>
      <c r="Y25" s="4">
        <f t="shared" si="1"/>
        <v>0</v>
      </c>
      <c r="Z25" s="4">
        <f t="shared" si="2"/>
        <v>0</v>
      </c>
      <c r="AA25" s="4">
        <f t="shared" si="3"/>
        <v>0</v>
      </c>
      <c r="AB25" s="4"/>
    </row>
    <row r="26" spans="1:36">
      <c r="A26" s="6" t="s">
        <v>10</v>
      </c>
      <c r="B26" s="3">
        <f t="shared" si="4"/>
        <v>3.865435307446919E-3</v>
      </c>
      <c r="C26" s="3">
        <f t="shared" si="5"/>
        <v>4.0014858255144085E-3</v>
      </c>
      <c r="D26" s="3">
        <v>1.61</v>
      </c>
      <c r="E26" s="5">
        <v>3.3345715212620077</v>
      </c>
      <c r="F26" s="5">
        <v>5.3</v>
      </c>
      <c r="G26" s="7">
        <v>7.0117647058823538</v>
      </c>
      <c r="H26" s="5">
        <v>8.75</v>
      </c>
      <c r="I26" s="5">
        <v>17.8</v>
      </c>
      <c r="J26" s="5">
        <v>35</v>
      </c>
      <c r="K26" s="7">
        <v>21.69</v>
      </c>
      <c r="L26" s="7"/>
      <c r="M26" s="10">
        <v>8790.5104241552835</v>
      </c>
      <c r="N26" s="13">
        <v>2.1976276060388208E-2</v>
      </c>
      <c r="O26" s="4">
        <f t="shared" si="6"/>
        <v>16027.900643400953</v>
      </c>
      <c r="P26" s="4">
        <f t="shared" si="7"/>
        <v>12115.049060154581</v>
      </c>
      <c r="Q26" s="4">
        <f t="shared" si="8"/>
        <v>9708.3283897171495</v>
      </c>
      <c r="R26" s="4"/>
      <c r="S26" s="5">
        <f t="shared" si="9"/>
        <v>0.7558724832214766</v>
      </c>
      <c r="T26" s="5">
        <f t="shared" si="10"/>
        <v>0.60571428571428576</v>
      </c>
      <c r="V26" s="10">
        <v>2397.4119338605319</v>
      </c>
      <c r="W26" s="13">
        <v>5.993529834651329E-3</v>
      </c>
      <c r="X26" s="4">
        <f t="shared" si="0"/>
        <v>4371.2456300184422</v>
      </c>
      <c r="Y26" s="4">
        <f t="shared" si="1"/>
        <v>1301.5506651178505</v>
      </c>
      <c r="Z26" s="4">
        <f t="shared" si="2"/>
        <v>661.93148111707831</v>
      </c>
      <c r="AA26" s="4">
        <f t="shared" si="3"/>
        <v>1068.1236440340128</v>
      </c>
      <c r="AB26" s="4"/>
      <c r="AC26" s="5">
        <f>Y26/X26</f>
        <v>0.297752808988764</v>
      </c>
      <c r="AD26" s="5">
        <f>AA26/X26</f>
        <v>0.2443522360534808</v>
      </c>
      <c r="AE26" s="5">
        <f>Z26/X26</f>
        <v>0.15142857142857141</v>
      </c>
      <c r="AG26" s="5">
        <f t="shared" si="11"/>
        <v>1.8233185412485466</v>
      </c>
      <c r="AH26" s="3">
        <f t="shared" si="12"/>
        <v>0.54289821733805033</v>
      </c>
      <c r="AI26" s="3">
        <f t="shared" si="13"/>
        <v>0.44553196259185318</v>
      </c>
      <c r="AJ26" s="3">
        <f t="shared" si="14"/>
        <v>0.27610252196049417</v>
      </c>
    </row>
    <row r="27" spans="1:36">
      <c r="A27" s="6" t="s">
        <v>10</v>
      </c>
      <c r="B27" s="3">
        <f t="shared" si="4"/>
        <v>3.2038827300762303E-3</v>
      </c>
      <c r="C27" s="3">
        <f t="shared" si="5"/>
        <v>3.3166487888987885E-3</v>
      </c>
      <c r="D27" s="3">
        <v>1.61</v>
      </c>
      <c r="E27" s="5">
        <v>2.7638739907489906</v>
      </c>
      <c r="F27" s="5">
        <v>5.3</v>
      </c>
      <c r="G27" s="7">
        <v>7.0117647058823538</v>
      </c>
      <c r="H27" s="5">
        <v>8.75</v>
      </c>
      <c r="I27" s="5">
        <v>17.8</v>
      </c>
      <c r="J27" s="5">
        <v>35</v>
      </c>
      <c r="K27" s="7">
        <v>21.69</v>
      </c>
      <c r="L27" s="7"/>
      <c r="M27" s="10">
        <v>4819.0751445086707</v>
      </c>
      <c r="N27" s="13">
        <v>1.2047687861271675E-2</v>
      </c>
      <c r="O27" s="4">
        <f t="shared" si="6"/>
        <v>7282.9017124674256</v>
      </c>
      <c r="P27" s="4">
        <f t="shared" si="7"/>
        <v>5504.9450024606949</v>
      </c>
      <c r="Q27" s="4">
        <f t="shared" si="8"/>
        <v>4411.3576086945541</v>
      </c>
      <c r="R27" s="4"/>
      <c r="S27" s="5">
        <f t="shared" si="9"/>
        <v>0.75587248322147627</v>
      </c>
      <c r="T27" s="5">
        <f t="shared" si="10"/>
        <v>0.60571428571428565</v>
      </c>
      <c r="V27" s="10">
        <v>803.17919075144516</v>
      </c>
      <c r="W27" s="13">
        <v>2.0079479768786127E-3</v>
      </c>
      <c r="X27" s="4">
        <f t="shared" si="0"/>
        <v>1213.8169520779045</v>
      </c>
      <c r="Y27" s="4">
        <f t="shared" si="1"/>
        <v>361.41740707937601</v>
      </c>
      <c r="Z27" s="4">
        <f t="shared" si="2"/>
        <v>183.80656702893981</v>
      </c>
      <c r="AA27" s="4">
        <f t="shared" si="3"/>
        <v>296.59888639985678</v>
      </c>
      <c r="AB27" s="4"/>
      <c r="AC27" s="5">
        <f>Y27/X27</f>
        <v>0.297752808988764</v>
      </c>
      <c r="AD27" s="5">
        <f>AA27/X27</f>
        <v>0.24435223605348086</v>
      </c>
      <c r="AE27" s="5">
        <f>Z27/X27</f>
        <v>0.15142857142857141</v>
      </c>
      <c r="AG27" s="5">
        <f t="shared" si="11"/>
        <v>1.5112654387152029</v>
      </c>
      <c r="AH27" s="3">
        <f t="shared" si="12"/>
        <v>0.44998352950508846</v>
      </c>
      <c r="AI27" s="3">
        <f t="shared" si="13"/>
        <v>0.36928108922040459</v>
      </c>
      <c r="AJ27" s="3">
        <f t="shared" si="14"/>
        <v>0.22884876643401644</v>
      </c>
    </row>
    <row r="28" spans="1:36">
      <c r="A28" s="6" t="s">
        <v>10</v>
      </c>
      <c r="B28" s="3">
        <f t="shared" si="4"/>
        <v>3.4782929687809548E-3</v>
      </c>
      <c r="C28" s="3">
        <f t="shared" si="5"/>
        <v>3.6007173589864957E-3</v>
      </c>
      <c r="D28" s="3">
        <v>1.61</v>
      </c>
      <c r="E28" s="5">
        <v>3.0005977991554134</v>
      </c>
      <c r="F28" s="5">
        <v>5.3</v>
      </c>
      <c r="G28" s="7">
        <v>7.0117647058823538</v>
      </c>
      <c r="H28" s="5">
        <v>8.75</v>
      </c>
      <c r="I28" s="5">
        <v>17.8</v>
      </c>
      <c r="J28" s="5">
        <v>35</v>
      </c>
      <c r="K28" s="7">
        <v>21.69</v>
      </c>
      <c r="L28" s="7"/>
      <c r="M28" s="10">
        <v>757.16913016824469</v>
      </c>
      <c r="N28" s="13">
        <v>1.8929228254206116E-3</v>
      </c>
      <c r="O28" s="4">
        <f t="shared" si="6"/>
        <v>1242.2905951142438</v>
      </c>
      <c r="P28" s="4">
        <f t="shared" si="7"/>
        <v>939.01327701168918</v>
      </c>
      <c r="Q28" s="4">
        <f t="shared" si="8"/>
        <v>752.47316046919912</v>
      </c>
      <c r="R28" s="4"/>
      <c r="S28" s="5">
        <f t="shared" si="9"/>
        <v>0.75587248322147638</v>
      </c>
      <c r="T28" s="5">
        <f t="shared" si="10"/>
        <v>0.60571428571428565</v>
      </c>
      <c r="V28" s="10">
        <v>0</v>
      </c>
      <c r="W28" s="13">
        <v>0</v>
      </c>
      <c r="X28" s="4">
        <f t="shared" si="0"/>
        <v>0</v>
      </c>
      <c r="Y28" s="4">
        <f t="shared" si="1"/>
        <v>0</v>
      </c>
      <c r="Z28" s="4">
        <f t="shared" si="2"/>
        <v>0</v>
      </c>
      <c r="AA28" s="4">
        <f t="shared" si="3"/>
        <v>0</v>
      </c>
      <c r="AB28" s="4"/>
    </row>
    <row r="29" spans="1:36">
      <c r="A29" s="6" t="s">
        <v>11</v>
      </c>
      <c r="B29" s="3">
        <f t="shared" si="4"/>
        <v>6.0570722993030634E-3</v>
      </c>
      <c r="C29" s="3">
        <f t="shared" si="5"/>
        <v>4.2957959569525266E-3</v>
      </c>
      <c r="D29" s="3">
        <v>2.35</v>
      </c>
      <c r="E29" s="5">
        <v>3.5798299641271059</v>
      </c>
      <c r="F29" s="5">
        <v>5.3</v>
      </c>
      <c r="G29" s="7">
        <v>9.06</v>
      </c>
      <c r="H29" s="5">
        <v>8.75</v>
      </c>
      <c r="I29" s="5">
        <v>17.8</v>
      </c>
      <c r="J29" s="5">
        <v>35</v>
      </c>
      <c r="K29" s="7">
        <v>21.69</v>
      </c>
      <c r="L29" s="7"/>
      <c r="M29" s="10">
        <v>6103.2210834553443</v>
      </c>
      <c r="N29" s="13">
        <v>1.5258052708638359E-2</v>
      </c>
      <c r="O29" s="4">
        <f t="shared" si="6"/>
        <v>17437.571396754622</v>
      </c>
      <c r="P29" s="4">
        <f t="shared" si="7"/>
        <v>10200.786799425992</v>
      </c>
      <c r="Q29" s="4">
        <f t="shared" si="8"/>
        <v>10562.186103177084</v>
      </c>
      <c r="R29" s="4"/>
      <c r="S29" s="5">
        <f t="shared" si="9"/>
        <v>0.58498896247240617</v>
      </c>
      <c r="T29" s="5">
        <f t="shared" si="10"/>
        <v>0.60571428571428565</v>
      </c>
      <c r="V29" s="10">
        <v>0</v>
      </c>
      <c r="W29" s="13">
        <v>0</v>
      </c>
      <c r="X29" s="4">
        <f t="shared" si="0"/>
        <v>0</v>
      </c>
      <c r="Y29" s="4">
        <f t="shared" si="1"/>
        <v>0</v>
      </c>
      <c r="Z29" s="4">
        <f t="shared" si="2"/>
        <v>0</v>
      </c>
      <c r="AA29" s="4">
        <f t="shared" si="3"/>
        <v>0</v>
      </c>
      <c r="AB29" s="4"/>
    </row>
    <row r="30" spans="1:36">
      <c r="A30" s="6" t="s">
        <v>11</v>
      </c>
      <c r="B30" s="3">
        <f t="shared" si="4"/>
        <v>7.8047650971256842E-3</v>
      </c>
      <c r="C30" s="3">
        <f t="shared" si="5"/>
        <v>5.5352943951245985E-3</v>
      </c>
      <c r="D30" s="3">
        <v>2.35</v>
      </c>
      <c r="E30" s="5">
        <v>4.6127453292704992</v>
      </c>
      <c r="F30" s="5">
        <v>5.3</v>
      </c>
      <c r="G30" s="7">
        <v>9.06</v>
      </c>
      <c r="H30" s="5">
        <v>8.75</v>
      </c>
      <c r="I30" s="5">
        <v>17.8</v>
      </c>
      <c r="J30" s="5">
        <v>35</v>
      </c>
      <c r="K30" s="7">
        <v>21.69</v>
      </c>
      <c r="L30" s="7"/>
      <c r="M30" s="10">
        <v>4177.376925967681</v>
      </c>
      <c r="N30" s="13">
        <v>1.0443442314919203E-2</v>
      </c>
      <c r="O30" s="4">
        <f t="shared" si="6"/>
        <v>15378.98378742016</v>
      </c>
      <c r="P30" s="4">
        <f t="shared" si="7"/>
        <v>8996.5357696828742</v>
      </c>
      <c r="Q30" s="4">
        <f t="shared" si="8"/>
        <v>9315.2701798087819</v>
      </c>
      <c r="R30" s="4"/>
      <c r="S30" s="5">
        <f t="shared" si="9"/>
        <v>0.58498896247240606</v>
      </c>
      <c r="T30" s="5">
        <f t="shared" si="10"/>
        <v>0.60571428571428565</v>
      </c>
      <c r="V30" s="10">
        <v>0</v>
      </c>
      <c r="W30" s="13">
        <v>0</v>
      </c>
      <c r="X30" s="4">
        <f t="shared" si="0"/>
        <v>0</v>
      </c>
      <c r="Y30" s="4">
        <f t="shared" si="1"/>
        <v>0</v>
      </c>
      <c r="Z30" s="4">
        <f t="shared" si="2"/>
        <v>0</v>
      </c>
      <c r="AA30" s="4">
        <f t="shared" si="3"/>
        <v>0</v>
      </c>
      <c r="AB30" s="4"/>
    </row>
    <row r="31" spans="1:36">
      <c r="A31" s="6" t="s">
        <v>11</v>
      </c>
      <c r="B31" s="3">
        <f t="shared" si="4"/>
        <v>3.078128215343172E-3</v>
      </c>
      <c r="C31" s="3">
        <f t="shared" si="5"/>
        <v>2.1830696562717528E-3</v>
      </c>
      <c r="D31" s="3">
        <v>2.35</v>
      </c>
      <c r="E31" s="5">
        <v>1.8192247135597943</v>
      </c>
      <c r="F31" s="5">
        <v>5.3</v>
      </c>
      <c r="G31" s="7">
        <v>9.06</v>
      </c>
      <c r="H31" s="5">
        <v>8.75</v>
      </c>
      <c r="I31" s="5">
        <v>17.8</v>
      </c>
      <c r="J31" s="5">
        <v>35</v>
      </c>
      <c r="K31" s="7">
        <v>21.69</v>
      </c>
      <c r="L31" s="7"/>
      <c r="M31" s="10">
        <v>2077.7570093457944</v>
      </c>
      <c r="N31" s="13">
        <v>5.1943925233644854E-3</v>
      </c>
      <c r="O31" s="4">
        <f t="shared" si="6"/>
        <v>3016.7936203275171</v>
      </c>
      <c r="P31" s="4">
        <f t="shared" si="7"/>
        <v>1764.790969948768</v>
      </c>
      <c r="Q31" s="4">
        <f t="shared" si="8"/>
        <v>1827.314992884096</v>
      </c>
      <c r="R31" s="4"/>
      <c r="S31" s="5">
        <f t="shared" si="9"/>
        <v>0.58498896247240606</v>
      </c>
      <c r="T31" s="5">
        <f t="shared" si="10"/>
        <v>0.60571428571428565</v>
      </c>
      <c r="V31" s="10">
        <v>0</v>
      </c>
      <c r="W31" s="13">
        <v>0</v>
      </c>
      <c r="X31" s="4">
        <f t="shared" si="0"/>
        <v>0</v>
      </c>
      <c r="Y31" s="4">
        <f t="shared" si="1"/>
        <v>0</v>
      </c>
      <c r="Z31" s="4">
        <f t="shared" si="2"/>
        <v>0</v>
      </c>
      <c r="AA31" s="4">
        <f t="shared" si="3"/>
        <v>0</v>
      </c>
      <c r="AB31" s="4"/>
    </row>
    <row r="32" spans="1:36">
      <c r="A32" s="6" t="s">
        <v>12</v>
      </c>
      <c r="B32" s="3">
        <f t="shared" si="4"/>
        <v>2.0207671304770117E-3</v>
      </c>
      <c r="C32" s="3">
        <f t="shared" si="5"/>
        <v>3.3345992252095898E-3</v>
      </c>
      <c r="D32" s="3">
        <v>1.01</v>
      </c>
      <c r="E32" s="5">
        <v>2.7788326876746585</v>
      </c>
      <c r="F32" s="5">
        <v>5.3</v>
      </c>
      <c r="G32" s="7">
        <v>9.2000000000000011</v>
      </c>
      <c r="H32" s="5">
        <v>8.75</v>
      </c>
      <c r="I32" s="5">
        <v>17.8</v>
      </c>
      <c r="J32" s="5">
        <v>35</v>
      </c>
      <c r="K32" s="7">
        <v>21.69</v>
      </c>
      <c r="L32" s="7"/>
      <c r="M32" s="10">
        <v>14993.76159163716</v>
      </c>
      <c r="N32" s="13">
        <v>3.7484403979092903E-2</v>
      </c>
      <c r="O32" s="4">
        <f t="shared" si="6"/>
        <v>14291.934238957105</v>
      </c>
      <c r="P32" s="4">
        <f t="shared" si="7"/>
        <v>8233.396898529636</v>
      </c>
      <c r="Q32" s="4">
        <f t="shared" si="8"/>
        <v>8656.8287390254445</v>
      </c>
      <c r="R32" s="4"/>
      <c r="S32" s="5">
        <f t="shared" si="9"/>
        <v>0.57608695652173914</v>
      </c>
      <c r="T32" s="5">
        <f t="shared" si="10"/>
        <v>0.60571428571428554</v>
      </c>
      <c r="V32" s="10">
        <v>0</v>
      </c>
      <c r="W32" s="13">
        <v>0</v>
      </c>
      <c r="X32" s="4">
        <f t="shared" si="0"/>
        <v>0</v>
      </c>
      <c r="Y32" s="4">
        <f t="shared" si="1"/>
        <v>0</v>
      </c>
      <c r="Z32" s="4">
        <f t="shared" si="2"/>
        <v>0</v>
      </c>
      <c r="AA32" s="4">
        <f t="shared" si="3"/>
        <v>0</v>
      </c>
      <c r="AB32" s="4"/>
    </row>
    <row r="33" spans="1:36">
      <c r="A33" s="6" t="s">
        <v>12</v>
      </c>
      <c r="B33" s="3">
        <f t="shared" si="4"/>
        <v>2.6038343262272962E-3</v>
      </c>
      <c r="C33" s="3">
        <f t="shared" si="5"/>
        <v>4.2967563139064283E-3</v>
      </c>
      <c r="D33" s="3">
        <v>1.01</v>
      </c>
      <c r="E33" s="5">
        <v>3.5806302615886905</v>
      </c>
      <c r="F33" s="5">
        <v>5.3</v>
      </c>
      <c r="G33" s="7">
        <v>9.2000000000000011</v>
      </c>
      <c r="H33" s="5">
        <v>8.75</v>
      </c>
      <c r="I33" s="5">
        <v>17.8</v>
      </c>
      <c r="J33" s="5">
        <v>35</v>
      </c>
      <c r="K33" s="7">
        <v>21.69</v>
      </c>
      <c r="L33" s="7"/>
      <c r="M33" s="10">
        <v>3324.1626794258377</v>
      </c>
      <c r="N33" s="13">
        <v>8.3104066985645927E-3</v>
      </c>
      <c r="O33" s="4">
        <f t="shared" si="6"/>
        <v>4082.8155144588204</v>
      </c>
      <c r="P33" s="4">
        <f t="shared" si="7"/>
        <v>2352.0567637643198</v>
      </c>
      <c r="Q33" s="4">
        <f t="shared" si="8"/>
        <v>2473.0196830436284</v>
      </c>
      <c r="R33" s="4"/>
      <c r="S33" s="5">
        <f t="shared" si="9"/>
        <v>0.57608695652173902</v>
      </c>
      <c r="T33" s="5">
        <f t="shared" si="10"/>
        <v>0.60571428571428576</v>
      </c>
      <c r="V33" s="10">
        <v>1662.0813397129189</v>
      </c>
      <c r="W33" s="13">
        <v>4.1552033492822963E-3</v>
      </c>
      <c r="X33" s="4">
        <f t="shared" si="0"/>
        <v>2041.4077572294102</v>
      </c>
      <c r="Y33" s="4">
        <f t="shared" si="1"/>
        <v>607.83489400650978</v>
      </c>
      <c r="Z33" s="4">
        <f t="shared" si="2"/>
        <v>309.12746038045356</v>
      </c>
      <c r="AA33" s="4">
        <f t="shared" si="3"/>
        <v>498.82255017592774</v>
      </c>
      <c r="AB33" s="4"/>
      <c r="AC33" s="5">
        <f>Y33/X33</f>
        <v>0.29775280898876405</v>
      </c>
      <c r="AD33" s="5">
        <f>AA33/X33</f>
        <v>0.24435223605348083</v>
      </c>
      <c r="AE33" s="5">
        <f>Z33/X33</f>
        <v>0.15142857142857144</v>
      </c>
      <c r="AG33" s="5">
        <f t="shared" si="11"/>
        <v>1.2282237387864603</v>
      </c>
      <c r="AH33" s="3">
        <f t="shared" si="12"/>
        <v>0.36570706829035055</v>
      </c>
      <c r="AI33" s="3">
        <f t="shared" si="13"/>
        <v>0.30011921694643795</v>
      </c>
      <c r="AJ33" s="3">
        <f t="shared" si="14"/>
        <v>0.18598816615909258</v>
      </c>
    </row>
    <row r="34" spans="1:36" s="1" customFormat="1">
      <c r="A34" s="16" t="s">
        <v>12</v>
      </c>
      <c r="B34" s="1">
        <f t="shared" si="4"/>
        <v>9.8024995549549575E-4</v>
      </c>
      <c r="C34" s="1">
        <f t="shared" si="5"/>
        <v>1.6175741839859663E-3</v>
      </c>
      <c r="D34" s="1">
        <v>1.01</v>
      </c>
      <c r="E34" s="17">
        <v>1.347978486654972</v>
      </c>
      <c r="F34" s="17">
        <v>5.3</v>
      </c>
      <c r="G34" s="2">
        <v>9.2000000000000011</v>
      </c>
      <c r="H34" s="17">
        <v>8.75</v>
      </c>
      <c r="I34" s="17">
        <v>17.8</v>
      </c>
      <c r="J34" s="17">
        <v>35</v>
      </c>
      <c r="K34" s="2">
        <v>21.69</v>
      </c>
      <c r="L34" s="2"/>
      <c r="M34" s="11">
        <v>0</v>
      </c>
      <c r="N34" s="14">
        <v>0</v>
      </c>
      <c r="O34" s="18"/>
      <c r="P34" s="18"/>
      <c r="Q34" s="18"/>
      <c r="R34" s="18"/>
      <c r="S34" s="17"/>
      <c r="T34" s="17"/>
      <c r="V34" s="11">
        <v>0</v>
      </c>
      <c r="W34" s="14">
        <v>0</v>
      </c>
      <c r="X34" s="18">
        <f t="shared" si="0"/>
        <v>0</v>
      </c>
      <c r="Y34" s="18">
        <f t="shared" si="1"/>
        <v>0</v>
      </c>
      <c r="Z34" s="18">
        <f t="shared" si="2"/>
        <v>0</v>
      </c>
      <c r="AA34" s="18">
        <f t="shared" si="3"/>
        <v>0</v>
      </c>
      <c r="AB34" s="18"/>
      <c r="AC34" s="17"/>
      <c r="AD34" s="17"/>
      <c r="AE34" s="17"/>
      <c r="AF34" s="17"/>
      <c r="AG34" s="17"/>
    </row>
    <row r="35" spans="1:36">
      <c r="A35" s="3" t="s">
        <v>27</v>
      </c>
      <c r="O35" s="4">
        <f>AVERAGE(O5:O34)</f>
        <v>52544.349005997552</v>
      </c>
      <c r="P35" s="4">
        <f>AVERAGE(P5:P34)</f>
        <v>33425.509580463513</v>
      </c>
      <c r="Q35" s="4">
        <f>AVERAGE(Q5:Q34)</f>
        <v>31826.862826489942</v>
      </c>
      <c r="S35" s="5">
        <f>AVERAGE(S5:S34)</f>
        <v>0.71326945378514517</v>
      </c>
      <c r="T35" s="5">
        <f>AVERAGE(T5:T34)</f>
        <v>0.60571428571428532</v>
      </c>
      <c r="X35" s="4">
        <f>AVERAGE(X5:X34)</f>
        <v>8495.8577765729933</v>
      </c>
      <c r="Y35" s="4">
        <f>AVERAGE(Y5:Y34)</f>
        <v>2529.6655177436446</v>
      </c>
      <c r="Z35" s="4">
        <f>AVERAGE(Z5:Z34)</f>
        <v>1286.5156061667678</v>
      </c>
      <c r="AA35" s="4">
        <f>AVERAGE(AA5:AA34)</f>
        <v>2075.9818448979654</v>
      </c>
      <c r="AC35" s="5">
        <f t="shared" ref="AC35:AJ35" si="15">AVERAGE(AC5:AC34)</f>
        <v>0.297752808988764</v>
      </c>
      <c r="AD35" s="5">
        <f t="shared" si="15"/>
        <v>0.24435223605348089</v>
      </c>
      <c r="AE35" s="5">
        <f t="shared" si="15"/>
        <v>0.15142857142857144</v>
      </c>
      <c r="AG35" s="5">
        <f t="shared" si="15"/>
        <v>2.6088989215811362</v>
      </c>
      <c r="AH35" s="5">
        <f t="shared" si="15"/>
        <v>0.77680698226854039</v>
      </c>
      <c r="AI35" s="5">
        <f t="shared" si="15"/>
        <v>0.63749028512586536</v>
      </c>
      <c r="AJ35" s="5">
        <f t="shared" si="15"/>
        <v>0.39506183669657197</v>
      </c>
    </row>
    <row r="36" spans="1:36">
      <c r="A36" s="3" t="s">
        <v>28</v>
      </c>
      <c r="O36" s="4">
        <f>MEDIAN(O5:O34)</f>
        <v>16732.736020077788</v>
      </c>
      <c r="P36" s="4">
        <f>MEDIAN(P5:P34)</f>
        <v>10931.219652304284</v>
      </c>
      <c r="Q36" s="4">
        <f>MEDIAN(Q5:Q34)</f>
        <v>10135.257246447116</v>
      </c>
      <c r="S36" s="5">
        <f>MEDIAN(S5:S34)</f>
        <v>0.67181630950796256</v>
      </c>
      <c r="T36" s="5">
        <f>MEDIAN(T5:T34)</f>
        <v>0.60571428571428565</v>
      </c>
      <c r="X36" s="4">
        <f>MEDIAN(X5:X34)</f>
        <v>0</v>
      </c>
      <c r="Y36" s="4">
        <f>MEDIAN(Y5:Y34)</f>
        <v>0</v>
      </c>
      <c r="Z36" s="4">
        <f>MEDIAN(Z5:Z34)</f>
        <v>0</v>
      </c>
      <c r="AA36" s="4">
        <f>MEDIAN(AA5:AA34)</f>
        <v>0</v>
      </c>
      <c r="AC36" s="5">
        <f t="shared" ref="AC36:AJ36" si="16">MEDIAN(AC5:AC34)</f>
        <v>0.297752808988764</v>
      </c>
      <c r="AD36" s="5">
        <f t="shared" si="16"/>
        <v>0.24435223605348083</v>
      </c>
      <c r="AE36" s="5">
        <f t="shared" si="16"/>
        <v>0.15142857142857141</v>
      </c>
      <c r="AG36" s="5">
        <f t="shared" si="16"/>
        <v>2.43529009794808</v>
      </c>
      <c r="AH36" s="5">
        <f t="shared" si="16"/>
        <v>0.72511446736656293</v>
      </c>
      <c r="AI36" s="5">
        <f t="shared" si="16"/>
        <v>0.59506858087251358</v>
      </c>
      <c r="AJ36" s="5">
        <f t="shared" si="16"/>
        <v>0.36877250054642341</v>
      </c>
    </row>
    <row r="37" spans="1:36">
      <c r="S37" s="5"/>
    </row>
    <row r="38" spans="1:36">
      <c r="S38" s="5"/>
      <c r="AH38" s="5"/>
      <c r="AI38" s="5"/>
      <c r="AJ38" s="5"/>
    </row>
    <row r="39" spans="1:36">
      <c r="S39" s="5"/>
    </row>
  </sheetData>
  <mergeCells count="1">
    <mergeCell ref="A2:AJ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Corrected conc.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池上隆仁</dc:creator>
  <cp:lastModifiedBy>Ryota Nakajima</cp:lastModifiedBy>
  <dcterms:created xsi:type="dcterms:W3CDTF">2022-01-07T00:20:14Z</dcterms:created>
  <dcterms:modified xsi:type="dcterms:W3CDTF">2026-01-27T06:58:20Z</dcterms:modified>
</cp:coreProperties>
</file>