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autoCompressPictures="0"/>
  <bookViews>
    <workbookView xWindow="0" yWindow="0" windowWidth="25600" windowHeight="16060" firstSheet="1" activeTab="4"/>
  </bookViews>
  <sheets>
    <sheet name="Summary source data 3" sheetId="4" r:id="rId1"/>
    <sheet name="Figure3g" sheetId="3" r:id="rId2"/>
    <sheet name="Figure 3h source data" sheetId="1" r:id="rId3"/>
    <sheet name="Figure 3i source data" sheetId="2" r:id="rId4"/>
    <sheet name="Figure 3Q" sheetId="5" r:id="rId5"/>
  </sheets>
  <externalReferences>
    <externalReference r:id="rId6"/>
  </externalReferenc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4" l="1"/>
  <c r="E5" i="4"/>
  <c r="F8" i="2"/>
  <c r="G8" i="2"/>
  <c r="N8" i="2"/>
  <c r="O8" i="2"/>
  <c r="Q8" i="2"/>
  <c r="R8" i="2"/>
  <c r="F9" i="2"/>
  <c r="G9" i="2"/>
  <c r="N9" i="2"/>
  <c r="O9" i="2"/>
  <c r="Q9" i="2"/>
  <c r="R9" i="2"/>
  <c r="F10" i="2"/>
  <c r="G10" i="2"/>
  <c r="N10" i="2"/>
  <c r="O10" i="2"/>
  <c r="Q10" i="2"/>
  <c r="R10" i="2"/>
  <c r="F11" i="2"/>
  <c r="G11" i="2"/>
  <c r="N11" i="2"/>
  <c r="O11" i="2"/>
  <c r="Q11" i="2"/>
  <c r="R11" i="2"/>
  <c r="F12" i="2"/>
  <c r="G12" i="2"/>
  <c r="N12" i="2"/>
  <c r="O12" i="2"/>
  <c r="Q12" i="2"/>
  <c r="R12" i="2"/>
  <c r="F13" i="2"/>
  <c r="G13" i="2"/>
  <c r="N13" i="2"/>
  <c r="O13" i="2"/>
  <c r="Q13" i="2"/>
  <c r="R13" i="2"/>
  <c r="F14" i="2"/>
  <c r="G14" i="2"/>
  <c r="N14" i="2"/>
  <c r="O14" i="2"/>
  <c r="Q14" i="2"/>
  <c r="R14" i="2"/>
  <c r="F15" i="2"/>
  <c r="G15" i="2"/>
  <c r="N15" i="2"/>
  <c r="O15" i="2"/>
  <c r="Q15" i="2"/>
  <c r="R15" i="2"/>
  <c r="F16" i="2"/>
  <c r="G16" i="2"/>
  <c r="N16" i="2"/>
  <c r="O16" i="2"/>
  <c r="Q16" i="2"/>
  <c r="R16" i="2"/>
  <c r="F17" i="2"/>
  <c r="G17" i="2"/>
  <c r="N17" i="2"/>
  <c r="O17" i="2"/>
  <c r="Q17" i="2"/>
  <c r="R17" i="2"/>
  <c r="F18" i="2"/>
  <c r="G18" i="2"/>
  <c r="N18" i="2"/>
  <c r="O18" i="2"/>
  <c r="Q18" i="2"/>
  <c r="R18" i="2"/>
  <c r="F19" i="2"/>
  <c r="G19" i="2"/>
  <c r="N19" i="2"/>
  <c r="O19" i="2"/>
  <c r="Q19" i="2"/>
  <c r="R19" i="2"/>
  <c r="F20" i="2"/>
  <c r="G20" i="2"/>
  <c r="N20" i="2"/>
  <c r="O20" i="2"/>
  <c r="Q20" i="2"/>
  <c r="R20" i="2"/>
  <c r="F21" i="2"/>
  <c r="G21" i="2"/>
  <c r="N21" i="2"/>
  <c r="O21" i="2"/>
  <c r="Q21" i="2"/>
  <c r="R21" i="2"/>
  <c r="F22" i="2"/>
  <c r="G22" i="2"/>
  <c r="N22" i="2"/>
  <c r="O22" i="2"/>
  <c r="Q22" i="2"/>
  <c r="R22" i="2"/>
  <c r="F23" i="2"/>
  <c r="G23" i="2"/>
  <c r="N23" i="2"/>
  <c r="O23" i="2"/>
  <c r="Q23" i="2"/>
  <c r="R23" i="2"/>
  <c r="F24" i="2"/>
  <c r="G24" i="2"/>
  <c r="N24" i="2"/>
  <c r="O24" i="2"/>
  <c r="Q24" i="2"/>
  <c r="R24" i="2"/>
  <c r="F25" i="2"/>
  <c r="G25" i="2"/>
  <c r="N25" i="2"/>
  <c r="O25" i="2"/>
  <c r="Q25" i="2"/>
  <c r="R25" i="2"/>
  <c r="F26" i="2"/>
  <c r="G26" i="2"/>
  <c r="N26" i="2"/>
  <c r="O26" i="2"/>
  <c r="Q26" i="2"/>
  <c r="R26" i="2"/>
  <c r="F27" i="2"/>
  <c r="G27" i="2"/>
  <c r="N27" i="2"/>
  <c r="O27" i="2"/>
  <c r="Q27" i="2"/>
  <c r="R27" i="2"/>
  <c r="F28" i="2"/>
  <c r="G28" i="2"/>
  <c r="N28" i="2"/>
  <c r="O28" i="2"/>
  <c r="Q28" i="2"/>
  <c r="R28" i="2"/>
  <c r="F29" i="2"/>
  <c r="G29" i="2"/>
  <c r="N29" i="2"/>
  <c r="O29" i="2"/>
  <c r="Q29" i="2"/>
  <c r="R29" i="2"/>
  <c r="F30" i="2"/>
  <c r="G30" i="2"/>
  <c r="N30" i="2"/>
  <c r="Q30" i="2"/>
  <c r="F31" i="2"/>
  <c r="G31" i="2"/>
  <c r="N31" i="2"/>
  <c r="Q31" i="2"/>
  <c r="F32" i="2"/>
  <c r="G32" i="2"/>
  <c r="N32" i="2"/>
  <c r="Q32" i="2"/>
  <c r="F33" i="2"/>
  <c r="G33" i="2"/>
  <c r="N33" i="2"/>
  <c r="Q33" i="2"/>
  <c r="F34" i="2"/>
  <c r="G34" i="2"/>
  <c r="N34" i="2"/>
  <c r="Q34" i="2"/>
  <c r="F35" i="2"/>
  <c r="G35" i="2"/>
  <c r="N35" i="2"/>
  <c r="Q35" i="2"/>
  <c r="F36" i="2"/>
  <c r="G36" i="2"/>
  <c r="N36" i="2"/>
  <c r="Q36" i="2"/>
  <c r="F37" i="2"/>
  <c r="N37" i="2"/>
  <c r="Q37" i="2"/>
  <c r="F38" i="2"/>
  <c r="N38" i="2"/>
  <c r="Q38" i="2"/>
  <c r="F39" i="2"/>
  <c r="N39" i="2"/>
  <c r="Q39" i="2"/>
  <c r="F40" i="2"/>
  <c r="N40" i="2"/>
  <c r="Q40" i="2"/>
  <c r="F41" i="2"/>
  <c r="N41" i="2"/>
  <c r="Q41" i="2"/>
  <c r="F42" i="2"/>
  <c r="N42" i="2"/>
  <c r="Q42" i="2"/>
  <c r="F43" i="2"/>
  <c r="N43" i="2"/>
  <c r="Q43" i="2"/>
  <c r="N44" i="2"/>
  <c r="N45" i="2"/>
  <c r="N46" i="2"/>
  <c r="H54" i="2"/>
  <c r="S54" i="2"/>
  <c r="V54" i="2"/>
  <c r="H55" i="2"/>
  <c r="S55" i="2"/>
  <c r="V55" i="2"/>
  <c r="H56" i="2"/>
  <c r="S56" i="2"/>
  <c r="V56" i="2"/>
  <c r="H57" i="2"/>
  <c r="S57" i="2"/>
  <c r="V57" i="2"/>
  <c r="H58" i="2"/>
  <c r="S58" i="2"/>
  <c r="V58" i="2"/>
  <c r="H59" i="2"/>
  <c r="S59" i="2"/>
  <c r="V59" i="2"/>
  <c r="H60" i="2"/>
  <c r="S60" i="2"/>
  <c r="V60" i="2"/>
  <c r="H61" i="2"/>
  <c r="S61" i="2"/>
  <c r="V61" i="2"/>
  <c r="H62" i="2"/>
  <c r="S62" i="2"/>
  <c r="V62" i="2"/>
  <c r="H63" i="2"/>
  <c r="S63" i="2"/>
  <c r="V63" i="2"/>
  <c r="H64" i="2"/>
  <c r="S64" i="2"/>
  <c r="V64" i="2"/>
  <c r="H65" i="2"/>
  <c r="S65" i="2"/>
  <c r="V65" i="2"/>
  <c r="H66" i="2"/>
  <c r="S66" i="2"/>
  <c r="V66" i="2"/>
  <c r="H67" i="2"/>
  <c r="S67" i="2"/>
  <c r="V67" i="2"/>
  <c r="H68" i="2"/>
  <c r="S68" i="2"/>
  <c r="V68" i="2"/>
  <c r="H69" i="2"/>
  <c r="S69" i="2"/>
  <c r="V69" i="2"/>
  <c r="H70" i="2"/>
  <c r="S70" i="2"/>
  <c r="V70" i="2"/>
  <c r="H71" i="2"/>
  <c r="S71" i="2"/>
  <c r="V71" i="2"/>
  <c r="H72" i="2"/>
  <c r="S72" i="2"/>
  <c r="V72" i="2"/>
  <c r="H73" i="2"/>
  <c r="S73" i="2"/>
  <c r="V73" i="2"/>
  <c r="H74" i="2"/>
  <c r="S74" i="2"/>
  <c r="V74" i="2"/>
  <c r="H75" i="2"/>
  <c r="S75" i="2"/>
  <c r="V75" i="2"/>
  <c r="H76" i="2"/>
  <c r="S76" i="2"/>
  <c r="V76" i="2"/>
  <c r="H77" i="2"/>
  <c r="S77" i="2"/>
  <c r="V77" i="2"/>
  <c r="H78" i="2"/>
  <c r="S78" i="2"/>
  <c r="V78" i="2"/>
  <c r="H79" i="2"/>
  <c r="S79" i="2"/>
  <c r="V79" i="2"/>
  <c r="H80" i="2"/>
  <c r="S80" i="2"/>
  <c r="V80" i="2"/>
  <c r="H81" i="2"/>
  <c r="S81" i="2"/>
  <c r="V81" i="2"/>
  <c r="H82" i="2"/>
  <c r="S82" i="2"/>
  <c r="V82" i="2"/>
  <c r="H83" i="2"/>
  <c r="S83" i="2"/>
  <c r="V83" i="2"/>
  <c r="H84" i="2"/>
  <c r="S84" i="2"/>
  <c r="V84" i="2"/>
  <c r="H85" i="2"/>
  <c r="S85" i="2"/>
  <c r="V85" i="2"/>
  <c r="H86" i="2"/>
  <c r="S86" i="2"/>
  <c r="V86" i="2"/>
  <c r="H87" i="2"/>
  <c r="S87" i="2"/>
  <c r="V87" i="2"/>
  <c r="H88" i="2"/>
  <c r="S88" i="2"/>
  <c r="V88" i="2"/>
  <c r="H89" i="2"/>
  <c r="S89" i="2"/>
  <c r="V89" i="2"/>
  <c r="J96" i="2"/>
  <c r="U96" i="2"/>
  <c r="X96" i="2"/>
  <c r="J97" i="2"/>
  <c r="U97" i="2"/>
  <c r="X97" i="2"/>
  <c r="J98" i="2"/>
  <c r="U98" i="2"/>
  <c r="X98" i="2"/>
  <c r="J99" i="2"/>
  <c r="U99" i="2"/>
  <c r="X99" i="2"/>
  <c r="J100" i="2"/>
  <c r="U100" i="2"/>
  <c r="X100" i="2"/>
  <c r="J101" i="2"/>
  <c r="U101" i="2"/>
  <c r="X101" i="2"/>
  <c r="J102" i="2"/>
  <c r="U102" i="2"/>
  <c r="X102" i="2"/>
  <c r="J103" i="2"/>
  <c r="U103" i="2"/>
  <c r="X103" i="2"/>
  <c r="J104" i="2"/>
  <c r="U104" i="2"/>
  <c r="X104" i="2"/>
  <c r="J105" i="2"/>
  <c r="U105" i="2"/>
  <c r="X105" i="2"/>
  <c r="J106" i="2"/>
  <c r="U106" i="2"/>
  <c r="X106" i="2"/>
  <c r="J107" i="2"/>
  <c r="U107" i="2"/>
  <c r="X107" i="2"/>
  <c r="J108" i="2"/>
  <c r="U108" i="2"/>
  <c r="X108" i="2"/>
  <c r="J109" i="2"/>
  <c r="U109" i="2"/>
  <c r="X109" i="2"/>
  <c r="J110" i="2"/>
  <c r="U110" i="2"/>
  <c r="X110" i="2"/>
  <c r="J111" i="2"/>
  <c r="U111" i="2"/>
  <c r="X111" i="2"/>
  <c r="J112" i="2"/>
  <c r="U112" i="2"/>
  <c r="X112" i="2"/>
  <c r="J113" i="2"/>
  <c r="U113" i="2"/>
  <c r="X113" i="2"/>
  <c r="J114" i="2"/>
  <c r="U114" i="2"/>
  <c r="X114" i="2"/>
  <c r="J115" i="2"/>
  <c r="U115" i="2"/>
  <c r="X115" i="2"/>
  <c r="J116" i="2"/>
  <c r="U116" i="2"/>
  <c r="X116" i="2"/>
  <c r="J117" i="2"/>
  <c r="U117" i="2"/>
  <c r="X117" i="2"/>
  <c r="J118" i="2"/>
  <c r="U118" i="2"/>
  <c r="X118" i="2"/>
  <c r="J119" i="2"/>
  <c r="U119" i="2"/>
  <c r="X119" i="2"/>
  <c r="J120" i="2"/>
  <c r="U120" i="2"/>
  <c r="X120" i="2"/>
  <c r="J121" i="2"/>
  <c r="U121" i="2"/>
  <c r="X121" i="2"/>
  <c r="J122" i="2"/>
  <c r="U122" i="2"/>
  <c r="J123" i="2"/>
  <c r="U123" i="2"/>
  <c r="J124" i="2"/>
  <c r="J125" i="2"/>
  <c r="J126" i="2"/>
  <c r="M136" i="2"/>
  <c r="N136" i="2"/>
  <c r="O136" i="2"/>
  <c r="P136" i="2"/>
  <c r="AD136" i="2"/>
  <c r="AE136" i="2"/>
  <c r="AF136" i="2"/>
  <c r="AG136" i="2"/>
  <c r="AU136" i="2"/>
  <c r="AV136" i="2"/>
  <c r="AW136" i="2"/>
  <c r="AX136" i="2"/>
  <c r="M137" i="2"/>
  <c r="N137" i="2"/>
  <c r="O137" i="2"/>
  <c r="P137" i="2"/>
  <c r="AD137" i="2"/>
  <c r="AE137" i="2"/>
  <c r="AF137" i="2"/>
  <c r="AG137" i="2"/>
  <c r="AU137" i="2"/>
  <c r="AV137" i="2"/>
  <c r="AW137" i="2"/>
  <c r="AX137" i="2"/>
  <c r="M138" i="2"/>
  <c r="N138" i="2"/>
  <c r="O138" i="2"/>
  <c r="P138" i="2"/>
  <c r="AD138" i="2"/>
  <c r="AE138" i="2"/>
  <c r="AF138" i="2"/>
  <c r="AG138" i="2"/>
  <c r="AU138" i="2"/>
  <c r="AV138" i="2"/>
  <c r="AW138" i="2"/>
  <c r="AX138" i="2"/>
  <c r="M139" i="2"/>
  <c r="N139" i="2"/>
  <c r="O139" i="2"/>
  <c r="P139" i="2"/>
  <c r="AD139" i="2"/>
  <c r="AE139" i="2"/>
  <c r="AF139" i="2"/>
  <c r="AG139" i="2"/>
  <c r="AU139" i="2"/>
  <c r="AV139" i="2"/>
  <c r="AW139" i="2"/>
  <c r="AX139" i="2"/>
  <c r="M140" i="2"/>
  <c r="N140" i="2"/>
  <c r="O140" i="2"/>
  <c r="P140" i="2"/>
  <c r="AD140" i="2"/>
  <c r="AE140" i="2"/>
  <c r="AF140" i="2"/>
  <c r="AG140" i="2"/>
  <c r="AU140" i="2"/>
  <c r="AV140" i="2"/>
  <c r="AW140" i="2"/>
  <c r="AX140" i="2"/>
  <c r="M141" i="2"/>
  <c r="N141" i="2"/>
  <c r="O141" i="2"/>
  <c r="P141" i="2"/>
  <c r="AD141" i="2"/>
  <c r="AE141" i="2"/>
  <c r="AF141" i="2"/>
  <c r="AG141" i="2"/>
  <c r="AU141" i="2"/>
  <c r="AV141" i="2"/>
  <c r="AW141" i="2"/>
  <c r="AX141" i="2"/>
  <c r="M142" i="2"/>
  <c r="N142" i="2"/>
  <c r="O142" i="2"/>
  <c r="P142" i="2"/>
  <c r="AD142" i="2"/>
  <c r="AE142" i="2"/>
  <c r="AF142" i="2"/>
  <c r="AG142" i="2"/>
  <c r="AU142" i="2"/>
  <c r="AV142" i="2"/>
  <c r="AW142" i="2"/>
  <c r="AX142" i="2"/>
  <c r="M143" i="2"/>
  <c r="N143" i="2"/>
  <c r="O143" i="2"/>
  <c r="P143" i="2"/>
  <c r="AD143" i="2"/>
  <c r="AE143" i="2"/>
  <c r="AF143" i="2"/>
  <c r="AG143" i="2"/>
  <c r="AU143" i="2"/>
  <c r="AV143" i="2"/>
  <c r="AW143" i="2"/>
  <c r="AX143" i="2"/>
  <c r="M144" i="2"/>
  <c r="N144" i="2"/>
  <c r="O144" i="2"/>
  <c r="P144" i="2"/>
  <c r="AD144" i="2"/>
  <c r="AE144" i="2"/>
  <c r="AF144" i="2"/>
  <c r="AG144" i="2"/>
  <c r="AU144" i="2"/>
  <c r="AV144" i="2"/>
  <c r="AW144" i="2"/>
  <c r="AX144" i="2"/>
  <c r="M145" i="2"/>
  <c r="N145" i="2"/>
  <c r="O145" i="2"/>
  <c r="P145" i="2"/>
  <c r="AD145" i="2"/>
  <c r="AE145" i="2"/>
  <c r="AF145" i="2"/>
  <c r="AG145" i="2"/>
  <c r="AU145" i="2"/>
  <c r="AV145" i="2"/>
  <c r="AW145" i="2"/>
  <c r="AX145" i="2"/>
  <c r="M146" i="2"/>
  <c r="N146" i="2"/>
  <c r="O146" i="2"/>
  <c r="P146" i="2"/>
  <c r="AD146" i="2"/>
  <c r="AE146" i="2"/>
  <c r="AF146" i="2"/>
  <c r="AG146" i="2"/>
  <c r="AU146" i="2"/>
  <c r="AV146" i="2"/>
  <c r="AW146" i="2"/>
  <c r="AX146" i="2"/>
  <c r="M147" i="2"/>
  <c r="N147" i="2"/>
  <c r="O147" i="2"/>
  <c r="P147" i="2"/>
  <c r="AD147" i="2"/>
  <c r="AE147" i="2"/>
  <c r="AF147" i="2"/>
  <c r="AG147" i="2"/>
  <c r="AU147" i="2"/>
  <c r="AV147" i="2"/>
  <c r="AW147" i="2"/>
  <c r="AX147" i="2"/>
  <c r="M148" i="2"/>
  <c r="N148" i="2"/>
  <c r="O148" i="2"/>
  <c r="P148" i="2"/>
  <c r="AD148" i="2"/>
  <c r="AE148" i="2"/>
  <c r="AF148" i="2"/>
  <c r="AG148" i="2"/>
  <c r="AU148" i="2"/>
  <c r="AV148" i="2"/>
  <c r="AW148" i="2"/>
  <c r="AX148" i="2"/>
  <c r="M149" i="2"/>
  <c r="N149" i="2"/>
  <c r="O149" i="2"/>
  <c r="P149" i="2"/>
  <c r="AD149" i="2"/>
  <c r="AE149" i="2"/>
  <c r="AF149" i="2"/>
  <c r="AG149" i="2"/>
  <c r="AU149" i="2"/>
  <c r="AV149" i="2"/>
  <c r="AW149" i="2"/>
  <c r="AX149" i="2"/>
  <c r="M150" i="2"/>
  <c r="N150" i="2"/>
  <c r="O150" i="2"/>
  <c r="P150" i="2"/>
  <c r="AD150" i="2"/>
  <c r="AE150" i="2"/>
  <c r="AF150" i="2"/>
  <c r="AG150" i="2"/>
  <c r="AU150" i="2"/>
  <c r="AV150" i="2"/>
  <c r="AW150" i="2"/>
  <c r="AX150" i="2"/>
  <c r="M151" i="2"/>
  <c r="N151" i="2"/>
  <c r="O151" i="2"/>
  <c r="P151" i="2"/>
  <c r="AD151" i="2"/>
  <c r="AE151" i="2"/>
  <c r="AF151" i="2"/>
  <c r="AG151" i="2"/>
  <c r="AU151" i="2"/>
  <c r="AV151" i="2"/>
  <c r="AW151" i="2"/>
  <c r="AX151" i="2"/>
  <c r="M152" i="2"/>
  <c r="N152" i="2"/>
  <c r="O152" i="2"/>
  <c r="P152" i="2"/>
  <c r="AD152" i="2"/>
  <c r="AE152" i="2"/>
  <c r="AF152" i="2"/>
  <c r="AG152" i="2"/>
  <c r="AU152" i="2"/>
  <c r="AV152" i="2"/>
  <c r="AW152" i="2"/>
  <c r="AX152" i="2"/>
  <c r="M153" i="2"/>
  <c r="N153" i="2"/>
  <c r="O153" i="2"/>
  <c r="P153" i="2"/>
  <c r="AD153" i="2"/>
  <c r="AE153" i="2"/>
  <c r="AF153" i="2"/>
  <c r="AG153" i="2"/>
  <c r="AU153" i="2"/>
  <c r="AV153" i="2"/>
  <c r="AW153" i="2"/>
  <c r="AX153" i="2"/>
  <c r="M154" i="2"/>
  <c r="N154" i="2"/>
  <c r="O154" i="2"/>
  <c r="P154" i="2"/>
  <c r="AD154" i="2"/>
  <c r="AE154" i="2"/>
  <c r="AF154" i="2"/>
  <c r="AG154" i="2"/>
  <c r="AU154" i="2"/>
  <c r="AV154" i="2"/>
  <c r="AW154" i="2"/>
  <c r="AX154" i="2"/>
  <c r="M155" i="2"/>
  <c r="N155" i="2"/>
  <c r="O155" i="2"/>
  <c r="P155" i="2"/>
  <c r="AD155" i="2"/>
  <c r="AE155" i="2"/>
  <c r="AF155" i="2"/>
  <c r="AG155" i="2"/>
  <c r="AU155" i="2"/>
  <c r="AV155" i="2"/>
  <c r="AW155" i="2"/>
  <c r="AX155" i="2"/>
  <c r="M156" i="2"/>
  <c r="N156" i="2"/>
  <c r="O156" i="2"/>
  <c r="P156" i="2"/>
  <c r="AD156" i="2"/>
  <c r="AE156" i="2"/>
  <c r="AF156" i="2"/>
  <c r="AG156" i="2"/>
  <c r="AU156" i="2"/>
  <c r="AV156" i="2"/>
  <c r="AW156" i="2"/>
  <c r="AX156" i="2"/>
  <c r="M157" i="2"/>
  <c r="N157" i="2"/>
  <c r="O157" i="2"/>
  <c r="P157" i="2"/>
  <c r="AD157" i="2"/>
  <c r="AE157" i="2"/>
  <c r="AF157" i="2"/>
  <c r="AG157" i="2"/>
  <c r="AU157" i="2"/>
  <c r="AV157" i="2"/>
  <c r="AW157" i="2"/>
  <c r="AX157" i="2"/>
  <c r="M158" i="2"/>
  <c r="N158" i="2"/>
  <c r="O158" i="2"/>
  <c r="P158" i="2"/>
  <c r="AD158" i="2"/>
  <c r="AE158" i="2"/>
  <c r="AF158" i="2"/>
  <c r="AG158" i="2"/>
  <c r="AU158" i="2"/>
  <c r="AV158" i="2"/>
  <c r="AW158" i="2"/>
  <c r="AX158" i="2"/>
  <c r="M159" i="2"/>
  <c r="N159" i="2"/>
  <c r="O159" i="2"/>
  <c r="P159" i="2"/>
  <c r="AD159" i="2"/>
  <c r="AE159" i="2"/>
  <c r="AF159" i="2"/>
  <c r="AG159" i="2"/>
  <c r="AU159" i="2"/>
  <c r="AV159" i="2"/>
  <c r="AW159" i="2"/>
  <c r="AX159" i="2"/>
  <c r="M160" i="2"/>
  <c r="N160" i="2"/>
  <c r="O160" i="2"/>
  <c r="P160" i="2"/>
  <c r="AD160" i="2"/>
  <c r="AE160" i="2"/>
  <c r="AF160" i="2"/>
  <c r="AG160" i="2"/>
  <c r="AU160" i="2"/>
  <c r="AV160" i="2"/>
  <c r="AW160" i="2"/>
  <c r="AX160" i="2"/>
  <c r="M161" i="2"/>
  <c r="N161" i="2"/>
  <c r="O161" i="2"/>
  <c r="P161" i="2"/>
  <c r="AD161" i="2"/>
  <c r="AE161" i="2"/>
  <c r="AF161" i="2"/>
  <c r="AG161" i="2"/>
  <c r="AU161" i="2"/>
  <c r="AV161" i="2"/>
  <c r="AW161" i="2"/>
  <c r="AX161" i="2"/>
  <c r="M162" i="2"/>
  <c r="N162" i="2"/>
  <c r="O162" i="2"/>
  <c r="P162" i="2"/>
  <c r="AD162" i="2"/>
  <c r="AE162" i="2"/>
  <c r="AF162" i="2"/>
  <c r="AG162" i="2"/>
  <c r="AU162" i="2"/>
  <c r="AV162" i="2"/>
  <c r="AW162" i="2"/>
  <c r="AX162" i="2"/>
  <c r="M163" i="2"/>
  <c r="N163" i="2"/>
  <c r="O163" i="2"/>
  <c r="P163" i="2"/>
  <c r="AD163" i="2"/>
  <c r="AE163" i="2"/>
  <c r="AF163" i="2"/>
  <c r="AG163" i="2"/>
  <c r="AU163" i="2"/>
  <c r="AV163" i="2"/>
  <c r="AW163" i="2"/>
  <c r="AX163" i="2"/>
  <c r="M164" i="2"/>
  <c r="N164" i="2"/>
  <c r="O164" i="2"/>
  <c r="P164" i="2"/>
  <c r="AD164" i="2"/>
  <c r="AE164" i="2"/>
  <c r="AF164" i="2"/>
  <c r="AG164" i="2"/>
  <c r="AU164" i="2"/>
  <c r="AV164" i="2"/>
  <c r="AW164" i="2"/>
  <c r="AX164" i="2"/>
  <c r="M165" i="2"/>
  <c r="N165" i="2"/>
  <c r="O165" i="2"/>
  <c r="P165" i="2"/>
  <c r="AD165" i="2"/>
  <c r="AE165" i="2"/>
  <c r="AF165" i="2"/>
  <c r="AG165" i="2"/>
  <c r="AU165" i="2"/>
  <c r="AV165" i="2"/>
  <c r="AW165" i="2"/>
  <c r="AX165" i="2"/>
  <c r="M166" i="2"/>
  <c r="N166" i="2"/>
  <c r="O166" i="2"/>
  <c r="P166" i="2"/>
  <c r="AD166" i="2"/>
  <c r="AE166" i="2"/>
  <c r="AU166" i="2"/>
  <c r="AV166" i="2"/>
  <c r="AW166" i="2"/>
  <c r="AX166" i="2"/>
  <c r="M167" i="2"/>
  <c r="N167" i="2"/>
  <c r="O167" i="2"/>
  <c r="P167" i="2"/>
  <c r="AD167" i="2"/>
  <c r="AE167" i="2"/>
  <c r="AU167" i="2"/>
  <c r="AV167" i="2"/>
  <c r="AW167" i="2"/>
  <c r="AX167" i="2"/>
  <c r="N168" i="2"/>
  <c r="AD168" i="2"/>
  <c r="AE168" i="2"/>
  <c r="AU168" i="2"/>
  <c r="AV168" i="2"/>
  <c r="AW168" i="2"/>
  <c r="AX168" i="2"/>
  <c r="N169" i="2"/>
  <c r="AD169" i="2"/>
  <c r="AE169" i="2"/>
  <c r="AU169" i="2"/>
  <c r="AV169" i="2"/>
  <c r="AW169" i="2"/>
  <c r="AX169" i="2"/>
  <c r="AE170" i="2"/>
  <c r="AE171" i="2"/>
  <c r="AE172" i="2"/>
  <c r="AE173" i="2"/>
  <c r="AE174" i="2"/>
  <c r="C7" i="1"/>
  <c r="C10" i="1"/>
  <c r="C13" i="1"/>
  <c r="C16" i="1"/>
  <c r="C19" i="1"/>
  <c r="C22" i="1"/>
  <c r="C25" i="1"/>
  <c r="C28" i="1"/>
  <c r="D7" i="1"/>
  <c r="E7" i="1"/>
  <c r="F7" i="1"/>
  <c r="H7" i="1"/>
  <c r="H10" i="1"/>
  <c r="H13" i="1"/>
  <c r="H16" i="1"/>
  <c r="H19" i="1"/>
  <c r="I7" i="1"/>
  <c r="J7" i="1"/>
  <c r="K7" i="1"/>
  <c r="L7" i="1"/>
  <c r="C41" i="1"/>
  <c r="C44" i="1"/>
  <c r="C47" i="1"/>
  <c r="C50" i="1"/>
  <c r="C53" i="1"/>
  <c r="C56" i="1"/>
  <c r="C59" i="1"/>
  <c r="C62" i="1"/>
  <c r="D41" i="1"/>
  <c r="E41" i="1"/>
  <c r="F41" i="1"/>
  <c r="H41" i="1"/>
  <c r="H44" i="1"/>
  <c r="H47" i="1"/>
  <c r="H50" i="1"/>
  <c r="H53" i="1"/>
  <c r="H56" i="1"/>
  <c r="H59" i="1"/>
  <c r="I41" i="1"/>
  <c r="J41" i="1"/>
  <c r="K41" i="1"/>
  <c r="L41" i="1"/>
</calcChain>
</file>

<file path=xl/sharedStrings.xml><?xml version="1.0" encoding="utf-8"?>
<sst xmlns="http://schemas.openxmlformats.org/spreadsheetml/2006/main" count="407" uniqueCount="225">
  <si>
    <t>g9</t>
  </si>
  <si>
    <t>g8</t>
  </si>
  <si>
    <t>g7</t>
  </si>
  <si>
    <t>g6</t>
  </si>
  <si>
    <t>g5</t>
  </si>
  <si>
    <t>g3</t>
  </si>
  <si>
    <t>g2</t>
  </si>
  <si>
    <t>g1</t>
  </si>
  <si>
    <t>ttest</t>
  </si>
  <si>
    <t>variance2</t>
  </si>
  <si>
    <t>s.d.2</t>
  </si>
  <si>
    <t>average pop</t>
  </si>
  <si>
    <t>average per gut</t>
  </si>
  <si>
    <t>wt</t>
  </si>
  <si>
    <t>variance</t>
  </si>
  <si>
    <t>s.d.</t>
  </si>
  <si>
    <t>population average</t>
  </si>
  <si>
    <t>gut average</t>
  </si>
  <si>
    <t>esg&gt;esg-IR</t>
  </si>
  <si>
    <t>Gut</t>
  </si>
  <si>
    <t>15 days  esgLOF(RNAiBL28514)---&gt;gut atrophy</t>
  </si>
  <si>
    <t>g4</t>
  </si>
  <si>
    <t>variance3</t>
  </si>
  <si>
    <t>Columna1</t>
  </si>
  <si>
    <t>5  days  esgLOF(RNAiBL28514)---&gt;gut hypertrophy</t>
  </si>
  <si>
    <t>Gut size</t>
  </si>
  <si>
    <t>Figure 3h</t>
  </si>
  <si>
    <t>UAS-mir8</t>
  </si>
  <si>
    <t>Days</t>
  </si>
  <si>
    <t>miR8-sponge</t>
  </si>
  <si>
    <t>dead flies</t>
  </si>
  <si>
    <t>day</t>
  </si>
  <si>
    <t>%</t>
  </si>
  <si>
    <t>tot ♂</t>
  </si>
  <si>
    <t xml:space="preserve"> tot ♀</t>
  </si>
  <si>
    <t>♂</t>
  </si>
  <si>
    <r>
      <t xml:space="preserve"> </t>
    </r>
    <r>
      <rPr>
        <sz val="9"/>
        <color indexed="8"/>
        <rFont val="Arial"/>
      </rPr>
      <t>♀</t>
    </r>
  </si>
  <si>
    <t>Es ReDDM&gt; GS(2)esg (GS line 1D25)</t>
  </si>
  <si>
    <t>EsgReDDM&gt; UAS-esg</t>
  </si>
  <si>
    <t>some tubes were challenged</t>
  </si>
  <si>
    <t>EsgReDDM CONTROL (cross with w1118)</t>
  </si>
  <si>
    <t>total</t>
  </si>
  <si>
    <t>sum</t>
  </si>
  <si>
    <t xml:space="preserve"> ♀</t>
  </si>
  <si>
    <t>DAYS</t>
  </si>
  <si>
    <t>♂+♀</t>
  </si>
  <si>
    <t>exp date</t>
  </si>
  <si>
    <t>esg-ReDDM&gt; esg-IR (RNAi line from VDRC)</t>
  </si>
  <si>
    <t>♀</t>
  </si>
  <si>
    <t>esg-ReDDM&gt; esg-IR (RNAi line from BL)</t>
  </si>
  <si>
    <r>
      <t xml:space="preserve"> </t>
    </r>
    <r>
      <rPr>
        <sz val="9"/>
        <color indexed="8"/>
        <rFont val="Cambria"/>
        <scheme val="major"/>
      </rPr>
      <t>♀</t>
    </r>
  </si>
  <si>
    <t>control (esg-ReDDM/+)</t>
  </si>
  <si>
    <t>Figure 3i</t>
  </si>
  <si>
    <t>Survival curves (source data)</t>
  </si>
  <si>
    <t>WT</t>
  </si>
  <si>
    <r>
      <t>Source source data for</t>
    </r>
    <r>
      <rPr>
        <b/>
        <sz val="11"/>
        <color rgb="FFFF0000"/>
        <rFont val="Arial"/>
      </rPr>
      <t xml:space="preserve"> Figure 3h</t>
    </r>
    <r>
      <rPr>
        <b/>
        <sz val="11"/>
        <color theme="1"/>
        <rFont val="Arial"/>
      </rPr>
      <t xml:space="preserve"> </t>
    </r>
  </si>
  <si>
    <t>Midgut</t>
  </si>
  <si>
    <t>midgut diameter in µm</t>
  </si>
  <si>
    <r>
      <t xml:space="preserve">upaired t-test </t>
    </r>
    <r>
      <rPr>
        <i/>
        <sz val="11"/>
        <color theme="1"/>
        <rFont val="Arial"/>
      </rPr>
      <t>P</t>
    </r>
    <r>
      <rPr>
        <sz val="11"/>
        <color theme="1"/>
        <rFont val="Arial"/>
      </rPr>
      <t xml:space="preserve"> value</t>
    </r>
  </si>
  <si>
    <t>N of midguts*</t>
  </si>
  <si>
    <t>5 days</t>
  </si>
  <si>
    <t>esg-IR</t>
  </si>
  <si>
    <t>15 days</t>
  </si>
  <si>
    <t>* each posterior  midgut were measured in three different points  and gut average  were used  for calculating gut diameter in the population of esg&gt;esg-IR midguts and the control (wt) midguts</t>
  </si>
  <si>
    <r>
      <t xml:space="preserve">Source data for nuclei size in </t>
    </r>
    <r>
      <rPr>
        <b/>
        <sz val="11"/>
        <color rgb="FFFF0000"/>
        <rFont val="Arial"/>
      </rPr>
      <t>Figure 3g</t>
    </r>
  </si>
  <si>
    <t>Esg LOF</t>
  </si>
  <si>
    <t>5days</t>
  </si>
  <si>
    <t>esgReDDM&gt;w1118</t>
  </si>
  <si>
    <t>esgReDDM&gt;RNAi-Esg</t>
  </si>
  <si>
    <t>15days</t>
  </si>
  <si>
    <t>NOTES - ReDD method</t>
  </si>
  <si>
    <t>every file correspond to a 1024x1024 image of the pmg taken with 20x dry objective. Images are pre-processed with FIJI (ImageJ) and autocounted with MATLAB with user supervised output</t>
  </si>
  <si>
    <r>
      <t>full genotype: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i/>
        <sz val="14"/>
        <color rgb="FFFF0000"/>
        <rFont val="Calibri"/>
        <family val="2"/>
        <scheme val="minor"/>
      </rPr>
      <t>esg GAL4,UASCD8::GFP/+; Tub GAL80ts, UAS H2B::RFP/+ or /'RNAi gene of interest'</t>
    </r>
    <r>
      <rPr>
        <b/>
        <i/>
        <sz val="14"/>
        <color rgb="FF000000"/>
        <rFont val="Calibri"/>
        <family val="2"/>
        <scheme val="minor"/>
      </rPr>
      <t xml:space="preserve"> </t>
    </r>
  </si>
  <si>
    <t>total EC are the DAPI cells that have a radius bigger than 3pixels (hence excluding ISCs and ee and eventual visceral muscles nuclei (might be an under estimation)</t>
  </si>
  <si>
    <t>total red cells include RFP+ only and GFP/RFP double positive</t>
  </si>
  <si>
    <t>intestinal stem cells (ISCs) and PROGENITORS (Ebs) are double labelled by GFP and RFP</t>
  </si>
  <si>
    <t>differentiated PROGENY is labelled by RFP only (RFP+ GFP-) since escargot expression is lost and only the tracing can be seen</t>
  </si>
  <si>
    <t>EC DENSITY is the total number of Ecs normalized per considered area</t>
  </si>
  <si>
    <t>REGENERATION is defined as the percentage of new progeny on the total Ecs (red only / DAPI)</t>
  </si>
  <si>
    <t xml:space="preserve">automatic counting settings </t>
  </si>
  <si>
    <t>r_offset = 0.05</t>
  </si>
  <si>
    <t>g_offset = 0.05</t>
  </si>
  <si>
    <t>b_offset = 0.1</t>
  </si>
  <si>
    <t>p_offset = 0</t>
  </si>
  <si>
    <t>Regeneration</t>
  </si>
  <si>
    <t>TTEST</t>
  </si>
  <si>
    <t>Driver</t>
  </si>
  <si>
    <t>transgene</t>
  </si>
  <si>
    <t>dT at 30C (days)</t>
  </si>
  <si>
    <t>file name</t>
  </si>
  <si>
    <t>% of regeneration</t>
  </si>
  <si>
    <t>average % reg</t>
  </si>
  <si>
    <t>std dev %reg</t>
  </si>
  <si>
    <t>Esg-GAL4</t>
  </si>
  <si>
    <t>control (7d)</t>
  </si>
  <si>
    <t>t box 2.76 esg TDM 7d CNTR DLG-PROS.lei - FreeProjMax_00 roi</t>
  </si>
  <si>
    <t>UAS-Esg (9d)</t>
  </si>
  <si>
    <t>Control (5d)</t>
  </si>
  <si>
    <t>RNAi-Esg (5d)</t>
  </si>
  <si>
    <t>control (15d)</t>
  </si>
  <si>
    <t>miR8-sponge (15d)</t>
  </si>
  <si>
    <t>UAS-miR8 (5d)</t>
  </si>
  <si>
    <t>UAS-miR8 (15d)</t>
  </si>
  <si>
    <t>t box 2.76 esg TDM 7d CNTR DLG-PROS.lei - FreeProjMax_01 ROI</t>
  </si>
  <si>
    <t>New ECs</t>
  </si>
  <si>
    <t>t box 2.76 esg TDM 7d CNTR DLG-PROS.lei - FreeProjMax_02 ROI</t>
  </si>
  <si>
    <t>Old ECs</t>
  </si>
  <si>
    <t>t box 2.76 esg TDM 7d CNTR DLG-PROS.lei - FreeProjMax_03 ROI</t>
  </si>
  <si>
    <t>SD</t>
  </si>
  <si>
    <t>t box 2.76 esg TDM 7d CNTR DLG-PROS.lei - FreeProjMax_04 ROI</t>
  </si>
  <si>
    <t>t box 2.76 esg TDM 7d CNTR DLG-PROS.lei - FreeProjMax_05 ROI</t>
  </si>
  <si>
    <t>t box 2.76 esg TDM 7d CNTR DLG-PROS.lei - FreeProjMax_06 ROI</t>
  </si>
  <si>
    <t>t box 2.76 esg TDM 7d CNTR DLG-PROS.lei - FreeProjMax_07 ROI</t>
  </si>
  <si>
    <t>t box 2.76 esg TDM 7d CNTR DLG-PROS.lei - FreeProjMax_08 ROI</t>
  </si>
  <si>
    <t>t box 2.76 esg TDM 7d CNTR DLG-PROS.lei - FreeProjMax_09 ROI</t>
  </si>
  <si>
    <t>t box 2.76 esg TDM 7d CNTR DLG-PROS.lei - FreeProjMax_10 ROI</t>
  </si>
  <si>
    <t>t box 2.76 esg TDM 7d CNTR DLG-PROS.lei - FreeProjMax_11 ROI</t>
  </si>
  <si>
    <t>box 3.21 CNTR 10dd aDLG1 aPROS_g1pmg1 20x FreeProjM_ch00</t>
  </si>
  <si>
    <t>box 3.23 UAS Esg 9dd aDLG1 aPROS_FreeProjMax_00</t>
  </si>
  <si>
    <t>box 3.23 UAS Esg 9dd aDLG1 aPROS_FreeProjMax_01</t>
  </si>
  <si>
    <t>box 3.23 UAS Esg 9dd aDLG1 aPROS_FreeProjMax_02</t>
  </si>
  <si>
    <t>box 3.23 UAS Esg 9dd aDLG1 aPROS_FreeProjMax_03</t>
  </si>
  <si>
    <t>box 3.23 UAS Esg 9dd aDLG1 aPROS_FreeProjMax_04</t>
  </si>
  <si>
    <t>box 3.23 UAS Esg 9dd aDLG1 aPROS_FreeProjMax_05</t>
  </si>
  <si>
    <t>box 3.23 UAS Esg 9dd aDLG1 aPROS_FreeProjMax_06</t>
  </si>
  <si>
    <t>box 3.23 UAS Esg 9dd aDLG1 aPROS_FreeProjMax_07</t>
  </si>
  <si>
    <t>box 3.23 UAS Esg 9dd aDLG1 aPROS_FreeProjMax_08</t>
  </si>
  <si>
    <t>box 3.23 UAS Esg 9dd aDLG1 aPROS_FreeProjMax_09</t>
  </si>
  <si>
    <t>box 3.23 UAS Esg 9dd aDLG1 aPROS_FreeProjMax_10</t>
  </si>
  <si>
    <t>not scanned</t>
  </si>
  <si>
    <t xml:space="preserve">box 4.66 </t>
  </si>
  <si>
    <t>GS-Esg (9d)</t>
  </si>
  <si>
    <t>box 3.24 GS Esg 9dd aDLG1 aPROS_FreeProjMax_00_merge</t>
  </si>
  <si>
    <t>box 3.24 GS Esg 9dd aDLG1 aPROS_FreeProjMax_01_merge</t>
  </si>
  <si>
    <t>box 3.24 GS Esg 9dd aDLG1 aPROS_FreeProjMax_02_merge</t>
  </si>
  <si>
    <t>box 3.24 GS Esg 9dd aDLG1 aPROS_FreeProjMax_03_merge</t>
  </si>
  <si>
    <t>box 4.57 EDRR RNAiESG 5dd.lei - CNTR g3pmg1 40xFreeP</t>
  </si>
  <si>
    <t>box 4.57 EDRR RNAiESG 5dd.lei - CNTR g1pmg1 FreeProj</t>
  </si>
  <si>
    <t>box 4.57 EDRR RNAiESG 5dd.lei - CNTR g2pmg1 40xFreeP</t>
  </si>
  <si>
    <t>box 4.57 EDRR RNAiESG 5dd.lei - CNTR g2pmg1 FreeProj</t>
  </si>
  <si>
    <t>box 4.57 EDRR RNAiESG 5dd.lei - RNAiEsg g3pmg1 40xFr</t>
  </si>
  <si>
    <t>box 4.57 EDRR RNAiESG 5dd.lei - RNAiEsg g1pmg1 FreeP</t>
  </si>
  <si>
    <t>box 4.57 EDRR RNAiESG 5dd.lei - RNAiEsg g4pmg1FreePr</t>
  </si>
  <si>
    <t>box 4.57 EDRR RNAiESG 5dd.lei - RNAiEsg g2pmg1FreePr</t>
  </si>
  <si>
    <t>box 4.57 EDRR RNAiESG 5dd.lei - RNAiEsg g3pmg1FreePr</t>
  </si>
  <si>
    <t>B38 pg 186</t>
  </si>
  <si>
    <t>box 5.01 g1</t>
  </si>
  <si>
    <t>box 5.01 g2</t>
  </si>
  <si>
    <t>box 5.01 g3</t>
  </si>
  <si>
    <t>box 5.01 g4</t>
  </si>
  <si>
    <t>box 5.01 g5</t>
  </si>
  <si>
    <t>box 5.01 g6</t>
  </si>
  <si>
    <t>box 5.01 g7</t>
  </si>
  <si>
    <t>RNAi-Esg (15d)</t>
  </si>
  <si>
    <t>box 4.64 EDRR RNAiESG 15dd.lei - RNAiEsg g1pmg1FreePr</t>
  </si>
  <si>
    <t>box 4.64 EDRR RNAiESG 15dd.lei - RNAiEsg g2pmg1FreePr</t>
  </si>
  <si>
    <t>box 4.64 EDRR RNAiESG 15dd.lei - RNAiEsg g3pmg1FreePr</t>
  </si>
  <si>
    <t>box 4.64 EDRR RNAiESG 15dd.lei - RNAiEsg g4pmg1FreePr</t>
  </si>
  <si>
    <t>box 5.73 (1 gut scanned)</t>
  </si>
  <si>
    <t>box 5.95 (6 guts scanned)</t>
  </si>
  <si>
    <t>box 5.73</t>
  </si>
  <si>
    <t>t box 3.14</t>
  </si>
  <si>
    <t>Clone size of MARCM tub of the indicated genotypes</t>
  </si>
  <si>
    <t>control (w1118)</t>
  </si>
  <si>
    <t>esgL2</t>
  </si>
  <si>
    <t>esgG66B</t>
  </si>
  <si>
    <t>esgRNAi</t>
  </si>
  <si>
    <t>UAS-Esg</t>
  </si>
  <si>
    <t>GS(2) esg</t>
  </si>
  <si>
    <t>Table Analyzed</t>
  </si>
  <si>
    <t>Data 1</t>
  </si>
  <si>
    <t>Column A</t>
  </si>
  <si>
    <t>control</t>
  </si>
  <si>
    <t>vs</t>
  </si>
  <si>
    <t>Column B</t>
  </si>
  <si>
    <t>UAS Esg</t>
  </si>
  <si>
    <t>GS Esg</t>
  </si>
  <si>
    <t>Unpaired t test</t>
  </si>
  <si>
    <t>P value</t>
  </si>
  <si>
    <t>&lt; 0,0001</t>
  </si>
  <si>
    <t>P value summary</t>
  </si>
  <si>
    <t>****</t>
  </si>
  <si>
    <t>ns</t>
  </si>
  <si>
    <t>Are means signif. different? (P &lt; 0.05)</t>
  </si>
  <si>
    <t>Yes</t>
  </si>
  <si>
    <t>No</t>
  </si>
  <si>
    <t>One- or two-tailed P value?</t>
  </si>
  <si>
    <t>Two-tailed</t>
  </si>
  <si>
    <t>t, df</t>
  </si>
  <si>
    <t>t=10,68 df=286</t>
  </si>
  <si>
    <t>t=11,31 df=294</t>
  </si>
  <si>
    <t>t=6,965 df=218</t>
  </si>
  <si>
    <t>t=0,3637 df=302</t>
  </si>
  <si>
    <t>t=0,8197 df=350</t>
  </si>
  <si>
    <t>How big is the difference?</t>
  </si>
  <si>
    <t>Mean ± SEM of column A</t>
  </si>
  <si>
    <t>6,667 ± 0,3553 N=180</t>
  </si>
  <si>
    <t>Mean ± SEM of column B</t>
  </si>
  <si>
    <t>1,685 ± 0,1074 N=108</t>
  </si>
  <si>
    <t>1,578 ± 0,1003 N=116</t>
  </si>
  <si>
    <t>1,400 ± 0,08623 N=40</t>
  </si>
  <si>
    <t>6,919 ± 0,6596 N=124</t>
  </si>
  <si>
    <t>6,145 ± 0,5339 N=172</t>
  </si>
  <si>
    <t>Difference between means</t>
  </si>
  <si>
    <t>4,981 ± 0,4665</t>
  </si>
  <si>
    <t>5,089 ± 0,4501</t>
  </si>
  <si>
    <t>5,267 ± 0,7562</t>
  </si>
  <si>
    <t>-0,2527 ± 0,6948</t>
  </si>
  <si>
    <t>0,5213 ± 0,6360</t>
  </si>
  <si>
    <t>95% confidence interval</t>
  </si>
  <si>
    <t>4,067 to 5,896</t>
  </si>
  <si>
    <t>4,207 to 5,971</t>
  </si>
  <si>
    <t>3,785 to 6,749</t>
  </si>
  <si>
    <t>-1,614 to 1,109</t>
  </si>
  <si>
    <t>-0,7252 to 1,768</t>
  </si>
  <si>
    <t>R square</t>
  </si>
  <si>
    <t>F test to compare variances</t>
  </si>
  <si>
    <t>F,DFn, Dfd</t>
  </si>
  <si>
    <t>18,24, 179, 107</t>
  </si>
  <si>
    <t>19,46, 179, 115</t>
  </si>
  <si>
    <t>76,41, 179, 39</t>
  </si>
  <si>
    <t>2,374, 123, 179</t>
  </si>
  <si>
    <t>2,157, 171, 179</t>
  </si>
  <si>
    <t>Are variances significantly different?</t>
  </si>
  <si>
    <r>
      <t>Statistics source data for</t>
    </r>
    <r>
      <rPr>
        <b/>
        <sz val="10"/>
        <color rgb="FFFF0000"/>
        <rFont val="Arial"/>
      </rPr>
      <t xml:space="preserve"> Figure 3q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</si>
</sst>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"/>
    <numFmt numFmtId="166" formatCode="0.000"/>
  </numFmts>
  <fonts count="40" x14ac:knownFonts="1">
    <font>
      <sz val="12"/>
      <color theme="1"/>
      <name val="Calibri"/>
      <family val="2"/>
      <scheme val="minor"/>
    </font>
    <font>
      <sz val="10"/>
      <color theme="1"/>
      <name val="Cambria"/>
      <scheme val="major"/>
    </font>
    <font>
      <b/>
      <sz val="14"/>
      <color theme="1"/>
      <name val="Calibri"/>
      <family val="2"/>
      <scheme val="minor"/>
    </font>
    <font>
      <sz val="10"/>
      <color rgb="FFFF0000"/>
      <name val="Cambria"/>
      <scheme val="major"/>
    </font>
    <font>
      <b/>
      <sz val="12"/>
      <color theme="1"/>
      <name val="Cambria"/>
      <scheme val="major"/>
    </font>
    <font>
      <sz val="10"/>
      <name val="Arial"/>
      <family val="2"/>
    </font>
    <font>
      <sz val="9"/>
      <color theme="1"/>
      <name val="Cambria"/>
      <scheme val="major"/>
    </font>
    <font>
      <sz val="8"/>
      <name val="Arial"/>
    </font>
    <font>
      <sz val="9"/>
      <color theme="1"/>
      <name val="Arial"/>
    </font>
    <font>
      <sz val="9"/>
      <color rgb="FFFF0000"/>
      <name val="Arial"/>
    </font>
    <font>
      <sz val="9"/>
      <color indexed="8"/>
      <name val="Arial"/>
    </font>
    <font>
      <u/>
      <sz val="9"/>
      <color theme="1"/>
      <name val="Arial"/>
    </font>
    <font>
      <b/>
      <sz val="9"/>
      <color indexed="8"/>
      <name val="Arial"/>
    </font>
    <font>
      <b/>
      <sz val="9"/>
      <color theme="1"/>
      <name val="Cambria"/>
      <scheme val="major"/>
    </font>
    <font>
      <b/>
      <sz val="9"/>
      <color rgb="FFFF0000"/>
      <name val="Cambria"/>
      <scheme val="major"/>
    </font>
    <font>
      <sz val="9"/>
      <color rgb="FF000000"/>
      <name val="Cambria"/>
      <scheme val="major"/>
    </font>
    <font>
      <sz val="9"/>
      <color rgb="FFFF0000"/>
      <name val="Cambria"/>
      <scheme val="major"/>
    </font>
    <font>
      <sz val="9"/>
      <color indexed="8"/>
      <name val="Cambria"/>
      <scheme val="major"/>
    </font>
    <font>
      <sz val="10"/>
      <color theme="1"/>
      <name val="Arial"/>
    </font>
    <font>
      <b/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1"/>
      <color theme="1"/>
      <name val="Arial"/>
    </font>
    <font>
      <b/>
      <sz val="11"/>
      <color rgb="FFFF0000"/>
      <name val="Arial"/>
    </font>
    <font>
      <sz val="11"/>
      <color theme="1"/>
      <name val="Arial"/>
    </font>
    <font>
      <sz val="11"/>
      <color rgb="FF000000"/>
      <name val="Arial"/>
    </font>
    <font>
      <i/>
      <sz val="11"/>
      <color theme="1"/>
      <name val="Arial"/>
    </font>
    <font>
      <sz val="11"/>
      <color rgb="FF000000"/>
      <name val="Calibri"/>
      <family val="2"/>
      <scheme val="minor"/>
    </font>
    <font>
      <sz val="12"/>
      <color rgb="FF000000"/>
      <name val="Helvetica"/>
    </font>
    <font>
      <sz val="11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008000"/>
      <name val="Calibri"/>
      <family val="2"/>
      <scheme val="minor"/>
    </font>
    <font>
      <u val="double"/>
      <sz val="11"/>
      <color rgb="FF000000"/>
      <name val="Calibri"/>
      <family val="2"/>
      <scheme val="minor"/>
    </font>
    <font>
      <b/>
      <sz val="10"/>
      <color rgb="FFFF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CF305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8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96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/>
    <xf numFmtId="0" fontId="8" fillId="2" borderId="1" xfId="0" applyFont="1" applyFill="1" applyBorder="1"/>
    <xf numFmtId="0" fontId="9" fillId="0" borderId="0" xfId="0" applyFont="1"/>
    <xf numFmtId="0" fontId="8" fillId="2" borderId="2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8" fillId="2" borderId="5" xfId="0" applyFont="1" applyFill="1" applyBorder="1"/>
    <xf numFmtId="0" fontId="8" fillId="2" borderId="6" xfId="0" applyFont="1" applyFill="1" applyBorder="1"/>
    <xf numFmtId="0" fontId="8" fillId="2" borderId="7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8" fillId="2" borderId="10" xfId="0" applyFont="1" applyFill="1" applyBorder="1"/>
    <xf numFmtId="0" fontId="8" fillId="2" borderId="11" xfId="0" applyFont="1" applyFill="1" applyBorder="1"/>
    <xf numFmtId="0" fontId="8" fillId="2" borderId="12" xfId="0" applyFont="1" applyFill="1" applyBorder="1"/>
    <xf numFmtId="0" fontId="8" fillId="2" borderId="13" xfId="0" applyFont="1" applyFill="1" applyBorder="1"/>
    <xf numFmtId="0" fontId="8" fillId="2" borderId="14" xfId="0" applyFont="1" applyFill="1" applyBorder="1"/>
    <xf numFmtId="0" fontId="8" fillId="2" borderId="15" xfId="0" applyFont="1" applyFill="1" applyBorder="1"/>
    <xf numFmtId="0" fontId="8" fillId="2" borderId="16" xfId="0" applyFont="1" applyFill="1" applyBorder="1"/>
    <xf numFmtId="0" fontId="8" fillId="2" borderId="17" xfId="0" applyFont="1" applyFill="1" applyBorder="1"/>
    <xf numFmtId="0" fontId="8" fillId="2" borderId="18" xfId="0" applyFont="1" applyFill="1" applyBorder="1"/>
    <xf numFmtId="0" fontId="8" fillId="2" borderId="19" xfId="0" applyFont="1" applyFill="1" applyBorder="1"/>
    <xf numFmtId="0" fontId="8" fillId="2" borderId="20" xfId="0" applyFont="1" applyFill="1" applyBorder="1"/>
    <xf numFmtId="0" fontId="8" fillId="2" borderId="21" xfId="0" applyFont="1" applyFill="1" applyBorder="1"/>
    <xf numFmtId="0" fontId="8" fillId="2" borderId="22" xfId="0" applyFont="1" applyFill="1" applyBorder="1"/>
    <xf numFmtId="0" fontId="8" fillId="2" borderId="23" xfId="0" applyFont="1" applyFill="1" applyBorder="1"/>
    <xf numFmtId="0" fontId="8" fillId="2" borderId="24" xfId="0" applyFont="1" applyFill="1" applyBorder="1"/>
    <xf numFmtId="2" fontId="8" fillId="2" borderId="7" xfId="0" applyNumberFormat="1" applyFont="1" applyFill="1" applyBorder="1"/>
    <xf numFmtId="0" fontId="8" fillId="2" borderId="25" xfId="0" applyFont="1" applyFill="1" applyBorder="1"/>
    <xf numFmtId="0" fontId="8" fillId="2" borderId="26" xfId="0" applyFont="1" applyFill="1" applyBorder="1"/>
    <xf numFmtId="0" fontId="9" fillId="0" borderId="27" xfId="0" applyFont="1" applyBorder="1"/>
    <xf numFmtId="0" fontId="8" fillId="0" borderId="27" xfId="0" applyFont="1" applyBorder="1"/>
    <xf numFmtId="1" fontId="8" fillId="0" borderId="27" xfId="0" applyNumberFormat="1" applyFont="1" applyBorder="1"/>
    <xf numFmtId="0" fontId="8" fillId="2" borderId="28" xfId="0" applyFont="1" applyFill="1" applyBorder="1"/>
    <xf numFmtId="0" fontId="8" fillId="2" borderId="29" xfId="0" applyFont="1" applyFill="1" applyBorder="1"/>
    <xf numFmtId="0" fontId="8" fillId="2" borderId="30" xfId="0" applyFont="1" applyFill="1" applyBorder="1"/>
    <xf numFmtId="0" fontId="8" fillId="2" borderId="31" xfId="0" applyFont="1" applyFill="1" applyBorder="1"/>
    <xf numFmtId="0" fontId="8" fillId="2" borderId="32" xfId="0" applyFont="1" applyFill="1" applyBorder="1"/>
    <xf numFmtId="0" fontId="8" fillId="2" borderId="33" xfId="0" applyFont="1" applyFill="1" applyBorder="1"/>
    <xf numFmtId="0" fontId="8" fillId="2" borderId="34" xfId="0" applyFont="1" applyFill="1" applyBorder="1"/>
    <xf numFmtId="0" fontId="8" fillId="2" borderId="35" xfId="0" applyFont="1" applyFill="1" applyBorder="1"/>
    <xf numFmtId="0" fontId="8" fillId="2" borderId="36" xfId="0" applyFont="1" applyFill="1" applyBorder="1"/>
    <xf numFmtId="0" fontId="8" fillId="2" borderId="37" xfId="0" applyFont="1" applyFill="1" applyBorder="1"/>
    <xf numFmtId="2" fontId="8" fillId="2" borderId="32" xfId="0" applyNumberFormat="1" applyFont="1" applyFill="1" applyBorder="1"/>
    <xf numFmtId="0" fontId="8" fillId="2" borderId="38" xfId="0" applyFont="1" applyFill="1" applyBorder="1"/>
    <xf numFmtId="0" fontId="8" fillId="2" borderId="39" xfId="0" applyFont="1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0" fontId="8" fillId="2" borderId="43" xfId="0" applyFont="1" applyFill="1" applyBorder="1"/>
    <xf numFmtId="0" fontId="8" fillId="2" borderId="44" xfId="0" applyFont="1" applyFill="1" applyBorder="1"/>
    <xf numFmtId="0" fontId="8" fillId="2" borderId="45" xfId="0" applyFont="1" applyFill="1" applyBorder="1"/>
    <xf numFmtId="16" fontId="8" fillId="0" borderId="0" xfId="0" applyNumberFormat="1" applyFont="1"/>
    <xf numFmtId="0" fontId="8" fillId="2" borderId="46" xfId="0" applyFont="1" applyFill="1" applyBorder="1"/>
    <xf numFmtId="0" fontId="8" fillId="2" borderId="47" xfId="0" applyFont="1" applyFill="1" applyBorder="1"/>
    <xf numFmtId="0" fontId="8" fillId="2" borderId="48" xfId="0" applyFont="1" applyFill="1" applyBorder="1"/>
    <xf numFmtId="0" fontId="8" fillId="2" borderId="49" xfId="0" applyFont="1" applyFill="1" applyBorder="1"/>
    <xf numFmtId="0" fontId="8" fillId="2" borderId="50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8" fillId="2" borderId="53" xfId="0" applyFont="1" applyFill="1" applyBorder="1"/>
    <xf numFmtId="0" fontId="8" fillId="2" borderId="54" xfId="0" applyFont="1" applyFill="1" applyBorder="1"/>
    <xf numFmtId="0" fontId="8" fillId="2" borderId="55" xfId="0" applyFont="1" applyFill="1" applyBorder="1"/>
    <xf numFmtId="2" fontId="8" fillId="2" borderId="51" xfId="0" applyNumberFormat="1" applyFont="1" applyFill="1" applyBorder="1"/>
    <xf numFmtId="0" fontId="8" fillId="2" borderId="56" xfId="0" applyFont="1" applyFill="1" applyBorder="1"/>
    <xf numFmtId="2" fontId="8" fillId="2" borderId="9" xfId="0" applyNumberFormat="1" applyFont="1" applyFill="1" applyBorder="1"/>
    <xf numFmtId="0" fontId="8" fillId="2" borderId="57" xfId="0" applyFont="1" applyFill="1" applyBorder="1"/>
    <xf numFmtId="0" fontId="8" fillId="2" borderId="58" xfId="0" applyFont="1" applyFill="1" applyBorder="1"/>
    <xf numFmtId="164" fontId="8" fillId="2" borderId="51" xfId="0" applyNumberFormat="1" applyFont="1" applyFill="1" applyBorder="1"/>
    <xf numFmtId="0" fontId="8" fillId="2" borderId="59" xfId="0" applyFont="1" applyFill="1" applyBorder="1"/>
    <xf numFmtId="164" fontId="8" fillId="2" borderId="9" xfId="0" applyNumberFormat="1" applyFont="1" applyFill="1" applyBorder="1"/>
    <xf numFmtId="0" fontId="8" fillId="2" borderId="60" xfId="0" applyFont="1" applyFill="1" applyBorder="1"/>
    <xf numFmtId="2" fontId="8" fillId="2" borderId="8" xfId="0" applyNumberFormat="1" applyFont="1" applyFill="1" applyBorder="1"/>
    <xf numFmtId="0" fontId="8" fillId="2" borderId="61" xfId="0" applyFont="1" applyFill="1" applyBorder="1"/>
    <xf numFmtId="2" fontId="8" fillId="2" borderId="45" xfId="0" applyNumberFormat="1" applyFont="1" applyFill="1" applyBorder="1"/>
    <xf numFmtId="2" fontId="8" fillId="2" borderId="5" xfId="0" applyNumberFormat="1" applyFont="1" applyFill="1" applyBorder="1"/>
    <xf numFmtId="0" fontId="8" fillId="2" borderId="62" xfId="0" applyFont="1" applyFill="1" applyBorder="1"/>
    <xf numFmtId="0" fontId="8" fillId="0" borderId="0" xfId="0" applyFont="1" applyAlignment="1">
      <alignment horizontal="right"/>
    </xf>
    <xf numFmtId="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0" fontId="12" fillId="0" borderId="0" xfId="0" applyFont="1"/>
    <xf numFmtId="0" fontId="6" fillId="3" borderId="1" xfId="0" applyFont="1" applyFill="1" applyBorder="1"/>
    <xf numFmtId="0" fontId="6" fillId="3" borderId="6" xfId="0" applyFont="1" applyFill="1" applyBorder="1"/>
    <xf numFmtId="0" fontId="6" fillId="3" borderId="2" xfId="0" applyFont="1" applyFill="1" applyBorder="1"/>
    <xf numFmtId="0" fontId="6" fillId="3" borderId="19" xfId="0" applyFont="1" applyFill="1" applyBorder="1"/>
    <xf numFmtId="0" fontId="6" fillId="0" borderId="27" xfId="0" applyFont="1" applyBorder="1"/>
    <xf numFmtId="0" fontId="6" fillId="3" borderId="28" xfId="0" applyFont="1" applyFill="1" applyBorder="1"/>
    <xf numFmtId="0" fontId="6" fillId="3" borderId="39" xfId="0" applyFont="1" applyFill="1" applyBorder="1"/>
    <xf numFmtId="0" fontId="6" fillId="3" borderId="63" xfId="0" applyFont="1" applyFill="1" applyBorder="1"/>
    <xf numFmtId="0" fontId="6" fillId="3" borderId="17" xfId="0" applyFont="1" applyFill="1" applyBorder="1"/>
    <xf numFmtId="0" fontId="6" fillId="3" borderId="14" xfId="0" applyFont="1" applyFill="1" applyBorder="1"/>
    <xf numFmtId="0" fontId="6" fillId="3" borderId="3" xfId="0" applyFont="1" applyFill="1" applyBorder="1"/>
    <xf numFmtId="0" fontId="6" fillId="3" borderId="44" xfId="0" applyFont="1" applyFill="1" applyBorder="1"/>
    <xf numFmtId="0" fontId="6" fillId="3" borderId="16" xfId="0" applyFont="1" applyFill="1" applyBorder="1"/>
    <xf numFmtId="0" fontId="6" fillId="4" borderId="0" xfId="0" applyFont="1" applyFill="1"/>
    <xf numFmtId="0" fontId="6" fillId="3" borderId="54" xfId="0" applyFont="1" applyFill="1" applyBorder="1"/>
    <xf numFmtId="0" fontId="6" fillId="3" borderId="49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0" fontId="6" fillId="3" borderId="21" xfId="0" applyFont="1" applyFill="1" applyBorder="1"/>
    <xf numFmtId="0" fontId="6" fillId="3" borderId="25" xfId="0" applyFont="1" applyFill="1" applyBorder="1"/>
    <xf numFmtId="0" fontId="6" fillId="3" borderId="7" xfId="0" applyFont="1" applyFill="1" applyBorder="1"/>
    <xf numFmtId="0" fontId="6" fillId="3" borderId="22" xfId="0" applyFont="1" applyFill="1" applyBorder="1"/>
    <xf numFmtId="0" fontId="6" fillId="4" borderId="27" xfId="0" applyFont="1" applyFill="1" applyBorder="1"/>
    <xf numFmtId="0" fontId="6" fillId="3" borderId="34" xfId="0" applyFont="1" applyFill="1" applyBorder="1"/>
    <xf numFmtId="0" fontId="6" fillId="3" borderId="64" xfId="0" applyFont="1" applyFill="1" applyBorder="1"/>
    <xf numFmtId="0" fontId="13" fillId="0" borderId="27" xfId="0" applyFont="1" applyBorder="1"/>
    <xf numFmtId="0" fontId="13" fillId="0" borderId="0" xfId="0" applyFont="1"/>
    <xf numFmtId="0" fontId="6" fillId="3" borderId="65" xfId="0" applyFont="1" applyFill="1" applyBorder="1"/>
    <xf numFmtId="0" fontId="6" fillId="3" borderId="41" xfId="0" applyFont="1" applyFill="1" applyBorder="1"/>
    <xf numFmtId="0" fontId="6" fillId="3" borderId="42" xfId="0" applyFont="1" applyFill="1" applyBorder="1"/>
    <xf numFmtId="0" fontId="6" fillId="3" borderId="66" xfId="0" applyFont="1" applyFill="1" applyBorder="1"/>
    <xf numFmtId="0" fontId="6" fillId="3" borderId="18" xfId="0" applyFont="1" applyFill="1" applyBorder="1"/>
    <xf numFmtId="0" fontId="6" fillId="3" borderId="11" xfId="0" applyFont="1" applyFill="1" applyBorder="1"/>
    <xf numFmtId="0" fontId="6" fillId="3" borderId="12" xfId="0" applyFont="1" applyFill="1" applyBorder="1"/>
    <xf numFmtId="0" fontId="6" fillId="3" borderId="9" xfId="0" applyFont="1" applyFill="1" applyBorder="1"/>
    <xf numFmtId="0" fontId="6" fillId="3" borderId="23" xfId="0" applyFont="1" applyFill="1" applyBorder="1"/>
    <xf numFmtId="0" fontId="6" fillId="3" borderId="61" xfId="0" applyFont="1" applyFill="1" applyBorder="1"/>
    <xf numFmtId="0" fontId="6" fillId="3" borderId="51" xfId="0" applyFont="1" applyFill="1" applyBorder="1"/>
    <xf numFmtId="0" fontId="6" fillId="3" borderId="10" xfId="0" applyFont="1" applyFill="1" applyBorder="1"/>
    <xf numFmtId="0" fontId="6" fillId="3" borderId="53" xfId="0" applyFont="1" applyFill="1" applyBorder="1"/>
    <xf numFmtId="0" fontId="6" fillId="3" borderId="67" xfId="0" applyFont="1" applyFill="1" applyBorder="1"/>
    <xf numFmtId="0" fontId="6" fillId="3" borderId="56" xfId="0" applyFont="1" applyFill="1" applyBorder="1"/>
    <xf numFmtId="0" fontId="6" fillId="4" borderId="1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16" fontId="13" fillId="0" borderId="0" xfId="0" applyNumberFormat="1" applyFont="1"/>
    <xf numFmtId="15" fontId="13" fillId="0" borderId="0" xfId="0" applyNumberFormat="1" applyFont="1"/>
    <xf numFmtId="16" fontId="13" fillId="0" borderId="24" xfId="0" applyNumberFormat="1" applyFont="1" applyBorder="1" applyAlignment="1">
      <alignment horizontal="center" vertical="center"/>
    </xf>
    <xf numFmtId="15" fontId="13" fillId="0" borderId="24" xfId="0" applyNumberFormat="1" applyFont="1" applyBorder="1" applyAlignment="1">
      <alignment horizontal="center" vertical="center"/>
    </xf>
    <xf numFmtId="16" fontId="13" fillId="0" borderId="0" xfId="0" applyNumberFormat="1" applyFont="1" applyBorder="1"/>
    <xf numFmtId="0" fontId="13" fillId="0" borderId="0" xfId="0" applyFont="1" applyBorder="1"/>
    <xf numFmtId="15" fontId="13" fillId="0" borderId="0" xfId="0" applyNumberFormat="1" applyFont="1" applyBorder="1"/>
    <xf numFmtId="0" fontId="6" fillId="0" borderId="0" xfId="0" applyFont="1" applyBorder="1"/>
    <xf numFmtId="0" fontId="14" fillId="0" borderId="0" xfId="0" applyFont="1"/>
    <xf numFmtId="0" fontId="6" fillId="0" borderId="0" xfId="0" applyFont="1" applyFill="1"/>
    <xf numFmtId="0" fontId="6" fillId="4" borderId="2" xfId="0" applyFont="1" applyFill="1" applyBorder="1"/>
    <xf numFmtId="0" fontId="6" fillId="4" borderId="1" xfId="0" applyFont="1" applyFill="1" applyBorder="1"/>
    <xf numFmtId="0" fontId="6" fillId="4" borderId="19" xfId="0" applyFont="1" applyFill="1" applyBorder="1"/>
    <xf numFmtId="0" fontId="6" fillId="4" borderId="4" xfId="0" applyFont="1" applyFill="1" applyBorder="1"/>
    <xf numFmtId="0" fontId="6" fillId="4" borderId="10" xfId="0" applyFont="1" applyFill="1" applyBorder="1"/>
    <xf numFmtId="0" fontId="6" fillId="4" borderId="6" xfId="0" applyFont="1" applyFill="1" applyBorder="1"/>
    <xf numFmtId="0" fontId="6" fillId="4" borderId="17" xfId="0" applyFont="1" applyFill="1" applyBorder="1"/>
    <xf numFmtId="0" fontId="6" fillId="4" borderId="14" xfId="0" applyFont="1" applyFill="1" applyBorder="1"/>
    <xf numFmtId="0" fontId="6" fillId="4" borderId="5" xfId="0" applyFont="1" applyFill="1" applyBorder="1"/>
    <xf numFmtId="0" fontId="6" fillId="4" borderId="3" xfId="0" applyFont="1" applyFill="1" applyBorder="1"/>
    <xf numFmtId="0" fontId="6" fillId="4" borderId="21" xfId="0" applyFont="1" applyFill="1" applyBorder="1"/>
    <xf numFmtId="0" fontId="6" fillId="4" borderId="22" xfId="0" applyFont="1" applyFill="1" applyBorder="1"/>
    <xf numFmtId="0" fontId="6" fillId="4" borderId="25" xfId="0" applyFont="1" applyFill="1" applyBorder="1"/>
    <xf numFmtId="0" fontId="6" fillId="4" borderId="24" xfId="0" applyFont="1" applyFill="1" applyBorder="1"/>
    <xf numFmtId="0" fontId="6" fillId="4" borderId="7" xfId="0" applyFont="1" applyFill="1" applyBorder="1"/>
    <xf numFmtId="0" fontId="6" fillId="0" borderId="27" xfId="0" applyFont="1" applyFill="1" applyBorder="1"/>
    <xf numFmtId="0" fontId="6" fillId="4" borderId="63" xfId="0" applyFont="1" applyFill="1" applyBorder="1"/>
    <xf numFmtId="0" fontId="6" fillId="4" borderId="39" xfId="0" applyFont="1" applyFill="1" applyBorder="1"/>
    <xf numFmtId="0" fontId="6" fillId="4" borderId="28" xfId="0" applyFont="1" applyFill="1" applyBorder="1"/>
    <xf numFmtId="0" fontId="6" fillId="4" borderId="13" xfId="0" applyFont="1" applyFill="1" applyBorder="1"/>
    <xf numFmtId="0" fontId="6" fillId="4" borderId="15" xfId="0" applyFont="1" applyFill="1" applyBorder="1"/>
    <xf numFmtId="0" fontId="6" fillId="4" borderId="16" xfId="0" applyFont="1" applyFill="1" applyBorder="1"/>
    <xf numFmtId="0" fontId="6" fillId="4" borderId="9" xfId="0" applyFont="1" applyFill="1" applyBorder="1"/>
    <xf numFmtId="0" fontId="6" fillId="4" borderId="8" xfId="0" applyFont="1" applyFill="1" applyBorder="1"/>
    <xf numFmtId="0" fontId="6" fillId="4" borderId="11" xfId="0" applyFont="1" applyFill="1" applyBorder="1"/>
    <xf numFmtId="0" fontId="6" fillId="4" borderId="12" xfId="0" applyFont="1" applyFill="1" applyBorder="1"/>
    <xf numFmtId="0" fontId="6" fillId="4" borderId="49" xfId="0" applyFont="1" applyFill="1" applyBorder="1"/>
    <xf numFmtId="0" fontId="6" fillId="4" borderId="54" xfId="0" applyFont="1" applyFill="1" applyBorder="1"/>
    <xf numFmtId="0" fontId="6" fillId="4" borderId="60" xfId="0" applyFont="1" applyFill="1" applyBorder="1"/>
    <xf numFmtId="0" fontId="6" fillId="4" borderId="62" xfId="0" applyFont="1" applyFill="1" applyBorder="1"/>
    <xf numFmtId="0" fontId="6" fillId="4" borderId="57" xfId="0" applyFont="1" applyFill="1" applyBorder="1"/>
    <xf numFmtId="0" fontId="6" fillId="4" borderId="34" xfId="0" applyFont="1" applyFill="1" applyBorder="1"/>
    <xf numFmtId="0" fontId="6" fillId="4" borderId="41" xfId="0" applyFont="1" applyFill="1" applyBorder="1"/>
    <xf numFmtId="0" fontId="6" fillId="4" borderId="42" xfId="0" applyFont="1" applyFill="1" applyBorder="1"/>
    <xf numFmtId="0" fontId="6" fillId="4" borderId="44" xfId="0" applyFont="1" applyFill="1" applyBorder="1"/>
    <xf numFmtId="0" fontId="6" fillId="4" borderId="51" xfId="0" applyFont="1" applyFill="1" applyBorder="1"/>
    <xf numFmtId="0" fontId="6" fillId="4" borderId="68" xfId="0" applyFont="1" applyFill="1" applyBorder="1"/>
    <xf numFmtId="0" fontId="6" fillId="4" borderId="69" xfId="0" applyFont="1" applyFill="1" applyBorder="1"/>
    <xf numFmtId="0" fontId="6" fillId="5" borderId="1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16" fontId="6" fillId="0" borderId="0" xfId="0" applyNumberFormat="1" applyFont="1"/>
    <xf numFmtId="15" fontId="6" fillId="0" borderId="0" xfId="0" applyNumberFormat="1" applyFont="1"/>
    <xf numFmtId="0" fontId="15" fillId="0" borderId="0" xfId="0" applyFont="1"/>
    <xf numFmtId="0" fontId="16" fillId="5" borderId="12" xfId="0" applyFont="1" applyFill="1" applyBorder="1"/>
    <xf numFmtId="0" fontId="16" fillId="5" borderId="1" xfId="0" applyFont="1" applyFill="1" applyBorder="1"/>
    <xf numFmtId="0" fontId="6" fillId="5" borderId="1" xfId="0" applyFont="1" applyFill="1" applyBorder="1"/>
    <xf numFmtId="0" fontId="16" fillId="5" borderId="2" xfId="0" applyFont="1" applyFill="1" applyBorder="1"/>
    <xf numFmtId="0" fontId="6" fillId="5" borderId="2" xfId="0" applyFont="1" applyFill="1" applyBorder="1"/>
    <xf numFmtId="0" fontId="16" fillId="5" borderId="28" xfId="0" applyFont="1" applyFill="1" applyBorder="1"/>
    <xf numFmtId="0" fontId="6" fillId="5" borderId="28" xfId="0" applyFont="1" applyFill="1" applyBorder="1"/>
    <xf numFmtId="0" fontId="6" fillId="5" borderId="27" xfId="0" applyFont="1" applyFill="1" applyBorder="1"/>
    <xf numFmtId="0" fontId="6" fillId="5" borderId="12" xfId="0" applyFont="1" applyFill="1" applyBorder="1"/>
    <xf numFmtId="0" fontId="6" fillId="5" borderId="4" xfId="0" applyFont="1" applyFill="1" applyBorder="1"/>
    <xf numFmtId="0" fontId="6" fillId="5" borderId="9" xfId="0" applyFont="1" applyFill="1" applyBorder="1"/>
    <xf numFmtId="0" fontId="6" fillId="5" borderId="14" xfId="0" applyFont="1" applyFill="1" applyBorder="1"/>
    <xf numFmtId="0" fontId="6" fillId="5" borderId="22" xfId="0" applyFont="1" applyFill="1" applyBorder="1"/>
    <xf numFmtId="0" fontId="15" fillId="0" borderId="27" xfId="0" applyFont="1" applyBorder="1"/>
    <xf numFmtId="0" fontId="6" fillId="5" borderId="36" xfId="0" applyFont="1" applyFill="1" applyBorder="1"/>
    <xf numFmtId="0" fontId="6" fillId="5" borderId="16" xfId="0" applyFont="1" applyFill="1" applyBorder="1"/>
    <xf numFmtId="0" fontId="6" fillId="5" borderId="49" xfId="0" applyFont="1" applyFill="1" applyBorder="1"/>
    <xf numFmtId="0" fontId="6" fillId="5" borderId="18" xfId="0" applyFont="1" applyFill="1" applyBorder="1"/>
    <xf numFmtId="0" fontId="16" fillId="5" borderId="51" xfId="0" applyFont="1" applyFill="1" applyBorder="1"/>
    <xf numFmtId="0" fontId="16" fillId="5" borderId="14" xfId="0" applyFont="1" applyFill="1" applyBorder="1"/>
    <xf numFmtId="0" fontId="16" fillId="5" borderId="16" xfId="0" applyFont="1" applyFill="1" applyBorder="1"/>
    <xf numFmtId="0" fontId="6" fillId="5" borderId="3" xfId="0" applyFont="1" applyFill="1" applyBorder="1"/>
    <xf numFmtId="0" fontId="15" fillId="6" borderId="11" xfId="0" applyFont="1" applyFill="1" applyBorder="1" applyAlignment="1">
      <alignment horizontal="center"/>
    </xf>
    <xf numFmtId="0" fontId="15" fillId="7" borderId="0" xfId="0" applyFont="1" applyFill="1"/>
    <xf numFmtId="0" fontId="17" fillId="5" borderId="1" xfId="0" applyFont="1" applyFill="1" applyBorder="1" applyAlignment="1">
      <alignment horizontal="center"/>
    </xf>
    <xf numFmtId="0" fontId="17" fillId="5" borderId="6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14" fontId="13" fillId="0" borderId="0" xfId="0" applyNumberFormat="1" applyFont="1"/>
    <xf numFmtId="0" fontId="15" fillId="7" borderId="51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16" fillId="0" borderId="0" xfId="0" applyFont="1"/>
    <xf numFmtId="0" fontId="18" fillId="0" borderId="0" xfId="0" applyFont="1"/>
    <xf numFmtId="0" fontId="21" fillId="8" borderId="0" xfId="0" applyFont="1" applyFill="1"/>
    <xf numFmtId="0" fontId="23" fillId="8" borderId="0" xfId="0" applyFont="1" applyFill="1"/>
    <xf numFmtId="0" fontId="24" fillId="8" borderId="0" xfId="0" applyFont="1" applyFill="1"/>
    <xf numFmtId="0" fontId="23" fillId="0" borderId="0" xfId="0" applyFont="1"/>
    <xf numFmtId="0" fontId="24" fillId="0" borderId="0" xfId="0" applyFont="1"/>
    <xf numFmtId="0" fontId="23" fillId="0" borderId="70" xfId="0" applyFont="1" applyBorder="1"/>
    <xf numFmtId="0" fontId="23" fillId="0" borderId="70" xfId="0" applyFont="1" applyBorder="1" applyAlignment="1">
      <alignment horizontal="center"/>
    </xf>
    <xf numFmtId="0" fontId="23" fillId="0" borderId="70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6" fillId="0" borderId="0" xfId="0" applyFont="1"/>
    <xf numFmtId="0" fontId="23" fillId="0" borderId="0" xfId="0" applyFont="1" applyBorder="1"/>
    <xf numFmtId="0" fontId="20" fillId="0" borderId="0" xfId="0" applyFont="1" applyBorder="1"/>
    <xf numFmtId="0" fontId="0" fillId="0" borderId="0" xfId="0" applyBorder="1"/>
    <xf numFmtId="0" fontId="27" fillId="0" borderId="0" xfId="0" applyFont="1"/>
    <xf numFmtId="0" fontId="29" fillId="9" borderId="0" xfId="0" applyFont="1" applyFill="1"/>
    <xf numFmtId="0" fontId="30" fillId="9" borderId="0" xfId="0" applyFont="1" applyFill="1"/>
    <xf numFmtId="0" fontId="26" fillId="9" borderId="0" xfId="0" applyFont="1" applyFill="1"/>
    <xf numFmtId="0" fontId="34" fillId="0" borderId="71" xfId="0" applyFont="1" applyBorder="1"/>
    <xf numFmtId="0" fontId="34" fillId="0" borderId="72" xfId="0" applyFont="1" applyBorder="1"/>
    <xf numFmtId="0" fontId="26" fillId="0" borderId="73" xfId="0" applyFont="1" applyBorder="1"/>
    <xf numFmtId="0" fontId="26" fillId="0" borderId="74" xfId="0" applyFont="1" applyBorder="1"/>
    <xf numFmtId="0" fontId="26" fillId="0" borderId="75" xfId="0" applyFont="1" applyBorder="1"/>
    <xf numFmtId="0" fontId="26" fillId="0" borderId="76" xfId="0" applyFont="1" applyBorder="1"/>
    <xf numFmtId="0" fontId="26" fillId="0" borderId="70" xfId="0" applyFont="1" applyBorder="1"/>
    <xf numFmtId="0" fontId="26" fillId="0" borderId="77" xfId="0" applyFont="1" applyBorder="1"/>
    <xf numFmtId="0" fontId="34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0" fontId="35" fillId="0" borderId="51" xfId="0" applyFont="1" applyBorder="1" applyAlignment="1">
      <alignment horizontal="center" vertical="center" wrapText="1"/>
    </xf>
    <xf numFmtId="0" fontId="35" fillId="0" borderId="78" xfId="0" applyFont="1" applyBorder="1" applyAlignment="1">
      <alignment horizontal="center" vertical="center" wrapText="1"/>
    </xf>
    <xf numFmtId="0" fontId="35" fillId="0" borderId="0" xfId="0" applyFont="1"/>
    <xf numFmtId="0" fontId="35" fillId="0" borderId="0" xfId="0" applyFont="1" applyAlignment="1">
      <alignment vertical="center" wrapText="1"/>
    </xf>
    <xf numFmtId="165" fontId="26" fillId="0" borderId="0" xfId="0" applyNumberFormat="1" applyFont="1"/>
    <xf numFmtId="0" fontId="36" fillId="0" borderId="0" xfId="0" applyFont="1"/>
    <xf numFmtId="0" fontId="28" fillId="0" borderId="0" xfId="0" applyFont="1"/>
    <xf numFmtId="0" fontId="26" fillId="0" borderId="0" xfId="0" applyFont="1" applyAlignment="1">
      <alignment wrapText="1"/>
    </xf>
    <xf numFmtId="2" fontId="26" fillId="0" borderId="0" xfId="0" applyNumberFormat="1" applyFont="1"/>
    <xf numFmtId="1" fontId="26" fillId="0" borderId="0" xfId="0" applyNumberFormat="1" applyFont="1"/>
    <xf numFmtId="0" fontId="37" fillId="0" borderId="0" xfId="0" applyFont="1"/>
    <xf numFmtId="166" fontId="26" fillId="0" borderId="0" xfId="0" applyNumberFormat="1" applyFont="1"/>
    <xf numFmtId="0" fontId="28" fillId="0" borderId="24" xfId="0" applyFont="1" applyBorder="1"/>
    <xf numFmtId="3" fontId="28" fillId="0" borderId="0" xfId="0" applyNumberFormat="1" applyFont="1"/>
    <xf numFmtId="3" fontId="26" fillId="0" borderId="0" xfId="0" applyNumberFormat="1" applyFont="1"/>
    <xf numFmtId="0" fontId="38" fillId="0" borderId="0" xfId="0" applyFont="1"/>
    <xf numFmtId="0" fontId="19" fillId="0" borderId="0" xfId="1" applyFont="1"/>
    <xf numFmtId="0" fontId="5" fillId="0" borderId="0" xfId="1"/>
    <xf numFmtId="0" fontId="34" fillId="0" borderId="52" xfId="0" applyFont="1" applyBorder="1" applyAlignment="1">
      <alignment horizontal="center" vertical="center"/>
    </xf>
    <xf numFmtId="0" fontId="34" fillId="0" borderId="79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16" fontId="11" fillId="2" borderId="1" xfId="0" applyNumberFormat="1" applyFont="1" applyFill="1" applyBorder="1" applyAlignment="1">
      <alignment horizontal="center"/>
    </xf>
    <xf numFmtId="16" fontId="8" fillId="2" borderId="1" xfId="0" applyNumberFormat="1" applyFont="1" applyFill="1" applyBorder="1" applyAlignment="1">
      <alignment horizontal="center"/>
    </xf>
    <xf numFmtId="16" fontId="8" fillId="2" borderId="6" xfId="0" applyNumberFormat="1" applyFont="1" applyFill="1" applyBorder="1" applyAlignment="1">
      <alignment horizontal="center"/>
    </xf>
    <xf numFmtId="16" fontId="8" fillId="2" borderId="3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15" fontId="13" fillId="0" borderId="0" xfId="0" applyNumberFormat="1" applyFont="1" applyBorder="1" applyAlignment="1">
      <alignment horizontal="center" vertical="center"/>
    </xf>
    <xf numFmtId="16" fontId="13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28"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  <dxf>
      <font>
        <strike val="0"/>
        <outline val="0"/>
        <shadow val="0"/>
        <u val="none"/>
        <vertAlign val="baseline"/>
        <sz val="10"/>
        <color theme="1"/>
        <name val="Cambria"/>
        <scheme val="maj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371475</xdr:colOff>
      <xdr:row>98</xdr:row>
      <xdr:rowOff>57150</xdr:rowOff>
    </xdr:from>
    <xdr:to>
      <xdr:col>21</xdr:col>
      <xdr:colOff>383304</xdr:colOff>
      <xdr:row>99</xdr:row>
      <xdr:rowOff>131210</xdr:rowOff>
    </xdr:to>
    <xdr:sp macro="" textlink="">
      <xdr:nvSpPr>
        <xdr:cNvPr id="2" name="TextBox 7"/>
        <xdr:cNvSpPr txBox="1"/>
      </xdr:nvSpPr>
      <xdr:spPr>
        <a:xfrm rot="16200000">
          <a:off x="16062619" y="20689166"/>
          <a:ext cx="107862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no PH3 staining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%20esg%20guts%20diameters%205d%20vs%2014d%20with%20ttes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5dd"/>
      <sheetName val="10dd"/>
      <sheetName val="14dd"/>
      <sheetName val="5d and 14d"/>
    </sheetNames>
    <sheetDataSet>
      <sheetData sheetId="0" refreshError="1">
        <row r="5">
          <cell r="L5">
            <v>2.5004218994916371E-3</v>
          </cell>
        </row>
      </sheetData>
      <sheetData sheetId="1" refreshError="1"/>
      <sheetData sheetId="2" refreshError="1">
        <row r="5">
          <cell r="L5">
            <v>2.867522642134324E-3</v>
          </cell>
        </row>
      </sheetData>
      <sheetData sheetId="3" refreshError="1"/>
    </sheetDataSet>
  </externalBook>
</externalLink>
</file>

<file path=xl/tables/table1.xml><?xml version="1.0" encoding="utf-8"?>
<table xmlns="http://schemas.openxmlformats.org/spreadsheetml/2006/main" id="1" name="Tabla2" displayName="Tabla2" ref="A40:L65" totalsRowShown="0" headerRowDxfId="27" dataDxfId="26">
  <autoFilter ref="A40:L65"/>
  <tableColumns count="12">
    <tableColumn id="1" name="Gut" dataDxfId="25"/>
    <tableColumn id="2" name="esg&gt;esg-IR" dataDxfId="24"/>
    <tableColumn id="3" name="gut average" dataDxfId="23"/>
    <tableColumn id="4" name="population average" dataDxfId="22"/>
    <tableColumn id="5" name="s.d." dataDxfId="21"/>
    <tableColumn id="6" name="variance" dataDxfId="20"/>
    <tableColumn id="7" name="wt" dataDxfId="19"/>
    <tableColumn id="8" name="average per gut" dataDxfId="18"/>
    <tableColumn id="9" name="average pop" dataDxfId="17"/>
    <tableColumn id="10" name="s.d.2" dataDxfId="16"/>
    <tableColumn id="11" name="variance2" dataDxfId="15"/>
    <tableColumn id="12" name="ttest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a3" displayName="Tabla3" ref="A6:L30" totalsRowShown="0" headerRowDxfId="13" dataDxfId="12">
  <autoFilter ref="A6:L30"/>
  <tableColumns count="12">
    <tableColumn id="1" name="Columna1" dataDxfId="11"/>
    <tableColumn id="2" name="esg&gt;esg-IR" dataDxfId="10"/>
    <tableColumn id="3" name="gut average" dataDxfId="9"/>
    <tableColumn id="4" name="population average" dataDxfId="8"/>
    <tableColumn id="5" name="s.d." dataDxfId="7"/>
    <tableColumn id="6" name="variance" dataDxfId="6"/>
    <tableColumn id="7" name="wt" dataDxfId="5"/>
    <tableColumn id="8" name="average per gut" dataDxfId="4"/>
    <tableColumn id="9" name="average pop" dataDxfId="3"/>
    <tableColumn id="10" name="s.d.2" dataDxfId="2"/>
    <tableColumn id="11" name="variance3" dataDxfId="1"/>
    <tableColumn id="12" name="ttes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A23" sqref="A23"/>
    </sheetView>
  </sheetViews>
  <sheetFormatPr baseColWidth="10" defaultColWidth="8.83203125" defaultRowHeight="15" x14ac:dyDescent="0"/>
  <sheetData>
    <row r="1" spans="1:11">
      <c r="A1" s="229" t="s">
        <v>55</v>
      </c>
      <c r="B1" s="230"/>
      <c r="C1" s="230"/>
      <c r="D1" s="230"/>
      <c r="E1" s="230"/>
      <c r="F1" s="230"/>
      <c r="G1" s="230"/>
      <c r="H1" s="230"/>
      <c r="I1" s="231"/>
      <c r="J1" s="230"/>
      <c r="K1" s="230"/>
    </row>
    <row r="2" spans="1:11">
      <c r="A2" s="232"/>
      <c r="B2" s="232"/>
      <c r="C2" s="232"/>
      <c r="D2" s="232"/>
      <c r="E2" s="232"/>
      <c r="F2" s="232"/>
      <c r="G2" s="232"/>
      <c r="H2" s="232"/>
      <c r="I2" s="233"/>
      <c r="J2" s="232"/>
      <c r="K2" s="232"/>
    </row>
    <row r="3" spans="1:11" ht="16.5" thickBot="1">
      <c r="A3" s="234" t="s">
        <v>56</v>
      </c>
      <c r="B3" s="234"/>
      <c r="C3" s="234" t="s">
        <v>57</v>
      </c>
      <c r="D3" s="235" t="s">
        <v>15</v>
      </c>
      <c r="E3" s="235" t="s">
        <v>58</v>
      </c>
      <c r="F3" s="236" t="s">
        <v>59</v>
      </c>
      <c r="G3" s="232"/>
      <c r="H3" s="232"/>
      <c r="I3" s="233"/>
      <c r="J3" s="232"/>
      <c r="K3" s="232"/>
    </row>
    <row r="4" spans="1:11">
      <c r="A4" s="232" t="s">
        <v>60</v>
      </c>
      <c r="B4" s="232" t="s">
        <v>54</v>
      </c>
      <c r="C4" s="232">
        <v>164.55533333333335</v>
      </c>
      <c r="D4" s="232">
        <v>29.393896815495491</v>
      </c>
      <c r="E4" s="232"/>
      <c r="F4" s="237">
        <v>5</v>
      </c>
      <c r="G4" s="232"/>
      <c r="H4" s="232"/>
      <c r="I4" s="233"/>
      <c r="J4" s="232"/>
      <c r="K4" s="232"/>
    </row>
    <row r="5" spans="1:11">
      <c r="A5" s="232" t="s">
        <v>60</v>
      </c>
      <c r="B5" s="232" t="s">
        <v>61</v>
      </c>
      <c r="C5" s="232">
        <v>235.65291666666667</v>
      </c>
      <c r="D5" s="232">
        <v>21.995908092585324</v>
      </c>
      <c r="E5" s="232">
        <f>'[1]5dd'!$L$5</f>
        <v>2.5004218994916371E-3</v>
      </c>
      <c r="F5" s="237">
        <v>8</v>
      </c>
      <c r="G5" s="232"/>
      <c r="H5" s="232"/>
      <c r="I5" s="232"/>
      <c r="J5" s="232"/>
      <c r="K5" s="232"/>
    </row>
    <row r="6" spans="1:11">
      <c r="A6" s="232"/>
      <c r="B6" s="232"/>
      <c r="C6" s="232"/>
      <c r="D6" s="232"/>
      <c r="E6" s="232"/>
      <c r="F6" s="237"/>
      <c r="G6" s="232"/>
      <c r="H6" s="232"/>
      <c r="I6" s="232"/>
      <c r="J6" s="232"/>
      <c r="K6" s="232"/>
    </row>
    <row r="7" spans="1:11">
      <c r="A7" s="232" t="s">
        <v>62</v>
      </c>
      <c r="B7" s="232" t="s">
        <v>54</v>
      </c>
      <c r="C7" s="232">
        <v>181.19619047619048</v>
      </c>
      <c r="D7" s="232">
        <v>26.913095767851036</v>
      </c>
      <c r="E7" s="232"/>
      <c r="F7" s="237">
        <v>8</v>
      </c>
      <c r="G7" s="232"/>
      <c r="H7" s="232"/>
      <c r="I7" s="232"/>
      <c r="J7" s="232"/>
      <c r="K7" s="232"/>
    </row>
    <row r="8" spans="1:11">
      <c r="A8" s="232" t="s">
        <v>62</v>
      </c>
      <c r="B8" s="232" t="s">
        <v>61</v>
      </c>
      <c r="C8" s="232">
        <v>129.715</v>
      </c>
      <c r="D8" s="232">
        <v>19.601567235688975</v>
      </c>
      <c r="E8" s="232">
        <f>'[1]14dd'!$L$5</f>
        <v>2.867522642134324E-3</v>
      </c>
      <c r="F8" s="237">
        <v>9</v>
      </c>
      <c r="G8" s="232"/>
      <c r="H8" s="232"/>
      <c r="I8" s="232"/>
      <c r="J8" s="232"/>
      <c r="K8" s="232"/>
    </row>
    <row r="9" spans="1:11">
      <c r="A9" s="232"/>
      <c r="B9" s="232"/>
      <c r="C9" s="232"/>
      <c r="D9" s="232"/>
      <c r="E9" s="232"/>
      <c r="F9" s="232"/>
      <c r="G9" s="232"/>
      <c r="H9" s="232"/>
      <c r="I9" s="232"/>
      <c r="J9" s="232"/>
      <c r="K9" s="232"/>
    </row>
    <row r="10" spans="1:11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</row>
    <row r="11" spans="1:11">
      <c r="A11" s="232"/>
      <c r="B11" s="232"/>
      <c r="C11" s="232"/>
      <c r="D11" s="232"/>
      <c r="E11" s="232"/>
      <c r="F11" s="232"/>
      <c r="G11" s="232"/>
      <c r="H11" s="232"/>
      <c r="I11" s="232"/>
      <c r="J11" s="232"/>
      <c r="K11" s="232"/>
    </row>
    <row r="12" spans="1:11">
      <c r="A12" s="232" t="s">
        <v>63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</row>
    <row r="13" spans="1:11">
      <c r="A13" s="232"/>
      <c r="B13" s="232"/>
      <c r="C13" s="232"/>
      <c r="D13" s="232"/>
      <c r="E13" s="232"/>
      <c r="F13" s="232"/>
      <c r="G13" s="232"/>
      <c r="H13" s="232"/>
      <c r="I13" s="232"/>
      <c r="J13" s="232"/>
      <c r="K13" s="232"/>
    </row>
    <row r="14" spans="1:11">
      <c r="A14" s="229" t="s">
        <v>64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</row>
    <row r="15" spans="1:11">
      <c r="A15" s="238"/>
      <c r="B15" s="238"/>
      <c r="C15" s="238" t="s">
        <v>65</v>
      </c>
      <c r="D15" s="238"/>
      <c r="E15" s="238"/>
      <c r="F15" s="238"/>
      <c r="G15" s="238"/>
      <c r="H15" s="238"/>
      <c r="I15" s="239"/>
      <c r="J15" s="240"/>
      <c r="K15" s="241"/>
    </row>
    <row r="16" spans="1:11">
      <c r="A16" s="238" t="s">
        <v>66</v>
      </c>
      <c r="B16" s="238" t="s">
        <v>67</v>
      </c>
      <c r="C16" s="238">
        <v>164.5553333</v>
      </c>
      <c r="D16" s="238">
        <v>29.393896819999998</v>
      </c>
      <c r="E16" s="238"/>
      <c r="F16" s="242"/>
      <c r="G16" s="238"/>
      <c r="H16" s="238"/>
      <c r="I16" s="239"/>
      <c r="J16" s="240"/>
      <c r="K16" s="241"/>
    </row>
    <row r="17" spans="1:11">
      <c r="A17" s="238"/>
      <c r="B17" s="238" t="s">
        <v>68</v>
      </c>
      <c r="C17" s="238">
        <v>235.65291669999999</v>
      </c>
      <c r="D17" s="238">
        <v>21.99590809</v>
      </c>
      <c r="E17" s="238"/>
      <c r="F17" s="242"/>
      <c r="G17" s="238"/>
      <c r="H17" s="238"/>
      <c r="I17" s="239"/>
      <c r="J17" s="240"/>
      <c r="K17" s="241"/>
    </row>
    <row r="18" spans="1:11">
      <c r="A18" s="238"/>
      <c r="B18" s="238" t="s">
        <v>8</v>
      </c>
      <c r="C18" s="238"/>
      <c r="D18" s="238">
        <v>2.500422E-3</v>
      </c>
      <c r="E18" s="238"/>
      <c r="F18" s="242"/>
      <c r="G18" s="238"/>
      <c r="H18" s="238"/>
      <c r="I18" s="239"/>
      <c r="J18" s="239"/>
      <c r="K18" s="239"/>
    </row>
    <row r="19" spans="1:11">
      <c r="A19" s="238" t="s">
        <v>69</v>
      </c>
      <c r="B19" s="238" t="s">
        <v>67</v>
      </c>
      <c r="C19" s="238">
        <v>181.1961905</v>
      </c>
      <c r="D19" s="238">
        <v>26.913095770000002</v>
      </c>
      <c r="E19" s="238"/>
      <c r="F19" s="242"/>
      <c r="G19" s="238"/>
      <c r="H19" s="238"/>
      <c r="I19" s="232"/>
      <c r="J19" s="232"/>
      <c r="K19" s="232"/>
    </row>
    <row r="20" spans="1:11">
      <c r="A20" s="238"/>
      <c r="B20" s="238" t="s">
        <v>68</v>
      </c>
      <c r="C20" s="238">
        <v>129.715</v>
      </c>
      <c r="D20" s="238">
        <v>19.601567240000001</v>
      </c>
      <c r="E20" s="238"/>
      <c r="F20" s="242"/>
      <c r="G20" s="238"/>
      <c r="H20" s="238"/>
      <c r="I20" s="232"/>
      <c r="J20" s="232"/>
      <c r="K20" s="232"/>
    </row>
    <row r="21" spans="1:11">
      <c r="A21" s="238"/>
      <c r="B21" s="238" t="s">
        <v>8</v>
      </c>
      <c r="C21" s="238"/>
      <c r="D21" s="238">
        <v>2.8675229999999999E-3</v>
      </c>
      <c r="E21" s="238"/>
      <c r="F21" s="242"/>
      <c r="G21" s="238"/>
      <c r="H21" s="238"/>
      <c r="I21" s="232"/>
      <c r="J21" s="232"/>
      <c r="K21" s="23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1"/>
  <sheetViews>
    <sheetView workbookViewId="0"/>
  </sheetViews>
  <sheetFormatPr baseColWidth="10" defaultColWidth="10.83203125" defaultRowHeight="12" x14ac:dyDescent="0"/>
  <cols>
    <col min="1" max="1" width="10.83203125" style="228"/>
    <col min="2" max="13" width="11" style="228" bestFit="1" customWidth="1"/>
    <col min="14" max="15" width="10.83203125" style="228"/>
    <col min="16" max="20" width="11.33203125" style="228" customWidth="1"/>
    <col min="21" max="21" width="14" style="228" bestFit="1" customWidth="1"/>
    <col min="22" max="16384" width="10.83203125" style="228"/>
  </cols>
  <sheetData>
    <row r="1" spans="1:22" ht="18.75">
      <c r="A1" s="243"/>
      <c r="B1" s="243"/>
      <c r="C1" s="243"/>
      <c r="D1" s="244" t="s">
        <v>70</v>
      </c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</row>
    <row r="2" spans="1:22" ht="18.75">
      <c r="A2" s="243"/>
      <c r="B2" s="243"/>
      <c r="C2" s="243"/>
      <c r="D2" s="244" t="s">
        <v>71</v>
      </c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</row>
    <row r="3" spans="1:22" ht="18.75">
      <c r="A3" s="243"/>
      <c r="B3" s="243"/>
      <c r="C3" s="243"/>
      <c r="D3" s="244" t="s">
        <v>72</v>
      </c>
      <c r="E3" s="244"/>
      <c r="F3" s="244"/>
      <c r="G3" s="244"/>
      <c r="H3" s="244"/>
      <c r="I3" s="244"/>
      <c r="J3" s="244"/>
      <c r="K3" s="244"/>
      <c r="L3" s="244"/>
      <c r="M3" s="244"/>
      <c r="N3" s="243"/>
      <c r="O3" s="243"/>
      <c r="P3" s="243"/>
      <c r="Q3" s="243"/>
      <c r="R3" s="243"/>
      <c r="S3" s="243"/>
      <c r="T3" s="243"/>
      <c r="U3" s="243"/>
      <c r="V3" s="243"/>
    </row>
    <row r="4" spans="1:22" ht="18.75">
      <c r="A4" s="243"/>
      <c r="B4" s="243"/>
      <c r="C4" s="243"/>
      <c r="D4" s="244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</row>
    <row r="5" spans="1:22" ht="18.75">
      <c r="A5" s="243"/>
      <c r="B5" s="243"/>
      <c r="C5" s="243"/>
      <c r="D5" s="243" t="s">
        <v>73</v>
      </c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</row>
    <row r="6" spans="1:22" ht="18.75">
      <c r="A6" s="243"/>
      <c r="B6" s="243"/>
      <c r="C6" s="243"/>
      <c r="D6" s="243" t="s">
        <v>74</v>
      </c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</row>
    <row r="7" spans="1:22" ht="18.75">
      <c r="A7" s="243"/>
      <c r="B7" s="243"/>
      <c r="C7" s="243"/>
      <c r="D7" s="243" t="s">
        <v>75</v>
      </c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</row>
    <row r="8" spans="1:22" ht="18.75">
      <c r="A8" s="243"/>
      <c r="B8" s="243"/>
      <c r="C8" s="243"/>
      <c r="D8" s="243" t="s">
        <v>76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</row>
    <row r="9" spans="1:22" ht="18.75">
      <c r="A9" s="243"/>
      <c r="B9" s="243"/>
      <c r="C9" s="243"/>
      <c r="D9" s="243" t="s">
        <v>77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</row>
    <row r="10" spans="1:22" ht="18.75">
      <c r="A10" s="243"/>
      <c r="B10" s="243"/>
      <c r="C10" s="243"/>
      <c r="D10" s="243" t="s">
        <v>78</v>
      </c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</row>
    <row r="11" spans="1:22" ht="15.75" thickBot="1">
      <c r="A11" s="245"/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</row>
    <row r="12" spans="1:22" ht="15">
      <c r="A12" s="246" t="s">
        <v>79</v>
      </c>
      <c r="B12" s="247"/>
      <c r="C12" s="247"/>
      <c r="D12" s="248" t="s">
        <v>80</v>
      </c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</row>
    <row r="13" spans="1:22" ht="15">
      <c r="A13" s="249"/>
      <c r="B13" s="238"/>
      <c r="C13" s="238"/>
      <c r="D13" s="250" t="s">
        <v>81</v>
      </c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</row>
    <row r="14" spans="1:22" ht="15">
      <c r="A14" s="249"/>
      <c r="B14" s="238"/>
      <c r="C14" s="238"/>
      <c r="D14" s="250" t="s">
        <v>82</v>
      </c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</row>
    <row r="15" spans="1:22" ht="15.75" thickBot="1">
      <c r="A15" s="251"/>
      <c r="B15" s="252"/>
      <c r="C15" s="252"/>
      <c r="D15" s="253" t="s">
        <v>83</v>
      </c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</row>
    <row r="16" spans="1:22" ht="15.75" thickBot="1">
      <c r="A16" s="238"/>
      <c r="B16" s="238"/>
      <c r="C16" s="238"/>
      <c r="D16" s="238"/>
      <c r="E16" s="238"/>
      <c r="F16" s="277" t="s">
        <v>84</v>
      </c>
      <c r="G16" s="278"/>
      <c r="H16" s="254"/>
      <c r="I16" s="254"/>
      <c r="J16" s="254"/>
      <c r="K16" s="254"/>
      <c r="L16" s="254"/>
      <c r="M16" s="254"/>
      <c r="N16" s="254"/>
      <c r="O16" s="238"/>
      <c r="P16" s="238" t="s">
        <v>85</v>
      </c>
      <c r="Q16" s="238"/>
      <c r="R16" s="238"/>
      <c r="S16" s="254"/>
      <c r="T16" s="238"/>
      <c r="U16" s="238"/>
      <c r="V16" s="238"/>
    </row>
    <row r="17" spans="1:22" ht="30.75" thickBot="1">
      <c r="A17" s="255" t="s">
        <v>86</v>
      </c>
      <c r="B17" s="256" t="s">
        <v>87</v>
      </c>
      <c r="C17" s="256" t="s">
        <v>88</v>
      </c>
      <c r="D17" s="257" t="s">
        <v>89</v>
      </c>
      <c r="E17" s="258" t="s">
        <v>90</v>
      </c>
      <c r="F17" s="259" t="s">
        <v>91</v>
      </c>
      <c r="G17" s="260" t="s">
        <v>92</v>
      </c>
      <c r="H17" s="262"/>
      <c r="I17" s="262"/>
      <c r="J17" s="254"/>
      <c r="K17" s="279" t="s">
        <v>84</v>
      </c>
      <c r="L17" s="280"/>
      <c r="M17" s="280"/>
      <c r="N17" s="280"/>
      <c r="O17" s="281"/>
      <c r="P17" s="263" t="e">
        <v>#REF!</v>
      </c>
      <c r="Q17" s="263" t="e">
        <v>#REF!</v>
      </c>
      <c r="R17" s="254"/>
      <c r="S17" s="254"/>
      <c r="T17" s="238"/>
      <c r="U17" s="238"/>
      <c r="V17" s="238"/>
    </row>
    <row r="18" spans="1:22" ht="30">
      <c r="A18" s="264" t="s">
        <v>93</v>
      </c>
      <c r="B18" s="264" t="s">
        <v>94</v>
      </c>
      <c r="C18" s="264">
        <v>7</v>
      </c>
      <c r="D18" s="238" t="s">
        <v>95</v>
      </c>
      <c r="E18" s="265">
        <v>26.872769999999999</v>
      </c>
      <c r="F18" s="265">
        <v>28.05397</v>
      </c>
      <c r="G18" s="265">
        <v>9.716151</v>
      </c>
      <c r="H18" s="265"/>
      <c r="I18" s="265"/>
      <c r="J18" s="238"/>
      <c r="K18" s="238"/>
      <c r="L18" s="266" t="s">
        <v>94</v>
      </c>
      <c r="M18" s="266" t="s">
        <v>96</v>
      </c>
      <c r="N18" s="266" t="s">
        <v>97</v>
      </c>
      <c r="O18" s="266" t="s">
        <v>98</v>
      </c>
      <c r="P18" s="266" t="s">
        <v>99</v>
      </c>
      <c r="Q18" s="266" t="s">
        <v>100</v>
      </c>
      <c r="R18" s="266" t="s">
        <v>101</v>
      </c>
      <c r="S18" s="266" t="s">
        <v>102</v>
      </c>
      <c r="T18" s="266"/>
      <c r="U18" s="238"/>
      <c r="V18" s="238"/>
    </row>
    <row r="19" spans="1:22" ht="15">
      <c r="A19" s="238"/>
      <c r="B19" s="238"/>
      <c r="C19" s="238"/>
      <c r="D19" s="238" t="s">
        <v>103</v>
      </c>
      <c r="E19" s="265">
        <v>19.368880000000001</v>
      </c>
      <c r="F19" s="238"/>
      <c r="G19" s="238"/>
      <c r="H19" s="265"/>
      <c r="I19" s="265"/>
      <c r="J19" s="267"/>
      <c r="K19" s="238" t="s">
        <v>104</v>
      </c>
      <c r="L19" s="238">
        <v>28.05397</v>
      </c>
      <c r="M19" s="268">
        <v>1</v>
      </c>
      <c r="N19" s="268">
        <v>15</v>
      </c>
      <c r="O19" s="238">
        <v>37.083329999999997</v>
      </c>
      <c r="P19" s="238">
        <v>73.222219999999993</v>
      </c>
      <c r="Q19" s="238">
        <v>10</v>
      </c>
      <c r="R19" s="267">
        <v>30</v>
      </c>
      <c r="S19" s="268">
        <v>19</v>
      </c>
      <c r="T19" s="238"/>
      <c r="U19" s="238"/>
      <c r="V19" s="238"/>
    </row>
    <row r="20" spans="1:22" ht="15">
      <c r="A20" s="238"/>
      <c r="B20" s="238"/>
      <c r="C20" s="238"/>
      <c r="D20" s="238" t="s">
        <v>105</v>
      </c>
      <c r="E20" s="265">
        <v>20.075050000000001</v>
      </c>
      <c r="F20" s="238"/>
      <c r="G20" s="238"/>
      <c r="H20" s="265"/>
      <c r="I20" s="265"/>
      <c r="J20" s="238"/>
      <c r="K20" s="238" t="s">
        <v>106</v>
      </c>
      <c r="L20" s="268">
        <v>72</v>
      </c>
      <c r="M20" s="268">
        <v>99</v>
      </c>
      <c r="N20" s="268">
        <v>85</v>
      </c>
      <c r="O20" s="268">
        <v>63</v>
      </c>
      <c r="P20" s="268">
        <v>27</v>
      </c>
      <c r="Q20" s="268">
        <v>90</v>
      </c>
      <c r="R20" s="268">
        <v>70</v>
      </c>
      <c r="S20" s="268">
        <v>81</v>
      </c>
      <c r="T20" s="238"/>
      <c r="U20" s="238"/>
      <c r="V20" s="238"/>
    </row>
    <row r="21" spans="1:22" ht="15">
      <c r="A21" s="238"/>
      <c r="B21" s="238"/>
      <c r="C21" s="238"/>
      <c r="D21" s="238" t="s">
        <v>107</v>
      </c>
      <c r="E21" s="265">
        <v>14.36031</v>
      </c>
      <c r="F21" s="238"/>
      <c r="G21" s="238"/>
      <c r="H21" s="265"/>
      <c r="I21" s="265"/>
      <c r="J21" s="238"/>
      <c r="K21" s="238" t="s">
        <v>108</v>
      </c>
      <c r="L21" s="238">
        <v>9.716151</v>
      </c>
      <c r="M21" s="238">
        <v>1.157084</v>
      </c>
      <c r="N21" s="238">
        <v>5</v>
      </c>
      <c r="O21" s="238">
        <v>15.06352</v>
      </c>
      <c r="P21" s="238">
        <v>17.63064</v>
      </c>
      <c r="Q21" s="238">
        <v>8.8640530000000002</v>
      </c>
      <c r="R21" s="238">
        <v>4.0824829999999999</v>
      </c>
      <c r="S21" s="238">
        <v>7.3124700000000002</v>
      </c>
      <c r="T21" s="238"/>
      <c r="U21" s="238"/>
      <c r="V21" s="238"/>
    </row>
    <row r="22" spans="1:22" ht="15">
      <c r="A22" s="238"/>
      <c r="B22" s="238"/>
      <c r="C22" s="238"/>
      <c r="D22" s="238" t="s">
        <v>109</v>
      </c>
      <c r="E22" s="265">
        <v>49.20635</v>
      </c>
      <c r="F22" s="238"/>
      <c r="G22" s="238"/>
      <c r="H22" s="265"/>
      <c r="I22" s="265"/>
      <c r="J22" s="269"/>
      <c r="K22" s="269"/>
      <c r="L22" s="269"/>
      <c r="M22" s="269"/>
      <c r="N22" s="269"/>
      <c r="O22" s="238"/>
      <c r="P22" s="238"/>
      <c r="Q22" s="238"/>
      <c r="R22" s="238"/>
      <c r="S22" s="269"/>
      <c r="T22" s="238"/>
      <c r="U22" s="238"/>
      <c r="V22" s="238"/>
    </row>
    <row r="23" spans="1:22" ht="15">
      <c r="A23" s="238"/>
      <c r="B23" s="238"/>
      <c r="C23" s="238"/>
      <c r="D23" s="238" t="s">
        <v>110</v>
      </c>
      <c r="E23" s="265">
        <v>31.910350000000001</v>
      </c>
      <c r="F23" s="238"/>
      <c r="G23" s="238"/>
      <c r="H23" s="265"/>
      <c r="I23" s="265"/>
      <c r="J23" s="269"/>
      <c r="K23" s="238"/>
      <c r="L23" s="269"/>
      <c r="M23" s="269"/>
      <c r="N23" s="238"/>
      <c r="O23" s="238"/>
      <c r="P23" s="238"/>
      <c r="Q23" s="238"/>
      <c r="R23" s="238"/>
      <c r="S23" s="238"/>
      <c r="T23" s="238"/>
      <c r="U23" s="238"/>
      <c r="V23" s="238"/>
    </row>
    <row r="24" spans="1:22" ht="15">
      <c r="A24" s="238"/>
      <c r="B24" s="238"/>
      <c r="C24" s="238"/>
      <c r="D24" s="238" t="s">
        <v>111</v>
      </c>
      <c r="E24" s="265">
        <v>33.166460000000001</v>
      </c>
      <c r="F24" s="238"/>
      <c r="G24" s="238"/>
      <c r="H24" s="265"/>
      <c r="I24" s="265"/>
      <c r="J24" s="254"/>
      <c r="K24" s="254"/>
      <c r="L24" s="254"/>
      <c r="M24" s="238"/>
      <c r="N24" s="238"/>
      <c r="O24" s="254"/>
      <c r="P24" s="254"/>
      <c r="Q24" s="238"/>
      <c r="R24" s="238"/>
      <c r="S24" s="238"/>
      <c r="T24" s="238"/>
      <c r="U24" s="238"/>
      <c r="V24" s="238"/>
    </row>
    <row r="25" spans="1:22" ht="15">
      <c r="A25" s="238"/>
      <c r="B25" s="238"/>
      <c r="C25" s="238"/>
      <c r="D25" s="238" t="s">
        <v>112</v>
      </c>
      <c r="E25" s="265">
        <v>35.051549999999999</v>
      </c>
      <c r="F25" s="238"/>
      <c r="G25" s="238"/>
      <c r="H25" s="265"/>
      <c r="I25" s="265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</row>
    <row r="26" spans="1:22" ht="15">
      <c r="A26" s="238"/>
      <c r="B26" s="238"/>
      <c r="C26" s="238"/>
      <c r="D26" s="238" t="s">
        <v>113</v>
      </c>
      <c r="E26" s="265">
        <v>21.289660000000001</v>
      </c>
      <c r="F26" s="238"/>
      <c r="G26" s="238"/>
      <c r="H26" s="265"/>
      <c r="I26" s="265"/>
      <c r="J26" s="267"/>
      <c r="K26" s="238"/>
      <c r="L26" s="238"/>
      <c r="M26" s="267"/>
      <c r="N26" s="267"/>
      <c r="O26" s="238"/>
      <c r="P26" s="238"/>
      <c r="Q26" s="238"/>
      <c r="R26" s="238"/>
      <c r="S26" s="238"/>
      <c r="T26" s="238"/>
      <c r="U26" s="238"/>
      <c r="V26" s="238"/>
    </row>
    <row r="27" spans="1:22" ht="15">
      <c r="A27" s="238"/>
      <c r="B27" s="238"/>
      <c r="C27" s="238"/>
      <c r="D27" s="238" t="s">
        <v>114</v>
      </c>
      <c r="E27" s="265">
        <v>39.179099999999998</v>
      </c>
      <c r="F27" s="238"/>
      <c r="G27" s="238"/>
      <c r="H27" s="265"/>
      <c r="I27" s="265"/>
      <c r="J27" s="238"/>
      <c r="K27" s="238"/>
      <c r="L27" s="238"/>
      <c r="M27" s="270"/>
      <c r="N27" s="270"/>
      <c r="O27" s="238"/>
      <c r="P27" s="238"/>
      <c r="Q27" s="238"/>
      <c r="R27" s="238"/>
      <c r="S27" s="238"/>
      <c r="T27" s="238"/>
      <c r="U27" s="238"/>
      <c r="V27" s="238"/>
    </row>
    <row r="28" spans="1:22" ht="15">
      <c r="A28" s="238"/>
      <c r="B28" s="238"/>
      <c r="C28" s="238"/>
      <c r="D28" s="238" t="s">
        <v>115</v>
      </c>
      <c r="E28" s="265">
        <v>18.15889</v>
      </c>
      <c r="F28" s="238"/>
      <c r="G28" s="238"/>
      <c r="H28" s="265"/>
      <c r="I28" s="265"/>
      <c r="J28" s="269"/>
      <c r="K28" s="238"/>
      <c r="L28" s="269"/>
      <c r="M28" s="269"/>
      <c r="N28" s="238"/>
      <c r="O28" s="238"/>
      <c r="P28" s="238"/>
      <c r="Q28" s="238"/>
      <c r="R28" s="238"/>
      <c r="S28" s="238"/>
      <c r="T28" s="238"/>
      <c r="U28" s="238"/>
      <c r="V28" s="238"/>
    </row>
    <row r="29" spans="1:22" ht="15">
      <c r="A29" s="238"/>
      <c r="B29" s="238"/>
      <c r="C29" s="238"/>
      <c r="D29" s="238" t="s">
        <v>116</v>
      </c>
      <c r="E29" s="265">
        <v>28.008299999999998</v>
      </c>
      <c r="F29" s="238"/>
      <c r="G29" s="238"/>
      <c r="H29" s="265"/>
      <c r="I29" s="265"/>
      <c r="J29" s="269"/>
      <c r="K29" s="238"/>
      <c r="L29" s="269"/>
      <c r="M29" s="269"/>
      <c r="N29" s="238"/>
      <c r="O29" s="238"/>
      <c r="P29" s="238"/>
      <c r="Q29" s="238"/>
      <c r="R29" s="238"/>
      <c r="S29" s="238"/>
      <c r="T29" s="238"/>
      <c r="U29" s="238"/>
      <c r="V29" s="238"/>
    </row>
    <row r="30" spans="1:22" ht="15.75">
      <c r="A30" s="238"/>
      <c r="B30" s="238"/>
      <c r="C30" s="264">
        <v>10</v>
      </c>
      <c r="D30" s="238" t="s">
        <v>117</v>
      </c>
      <c r="E30" s="265">
        <v>40</v>
      </c>
      <c r="F30" s="238"/>
      <c r="G30" s="238"/>
      <c r="H30" s="265"/>
      <c r="I30" s="265"/>
      <c r="J30" s="269"/>
      <c r="K30" s="238"/>
      <c r="L30" s="269"/>
      <c r="M30" s="269"/>
      <c r="N30" s="238"/>
      <c r="O30" s="238"/>
      <c r="P30" s="238"/>
      <c r="Q30" s="238"/>
      <c r="R30" s="238"/>
      <c r="S30" s="238"/>
      <c r="T30" s="238"/>
      <c r="U30" s="238"/>
      <c r="V30" s="238"/>
    </row>
    <row r="31" spans="1:22" ht="15">
      <c r="A31" s="238"/>
      <c r="B31" s="238"/>
      <c r="C31" s="238"/>
      <c r="D31" s="238"/>
      <c r="E31" s="265"/>
      <c r="F31" s="238"/>
      <c r="G31" s="238"/>
      <c r="H31" s="265"/>
      <c r="I31" s="265"/>
      <c r="J31" s="269"/>
      <c r="K31" s="238"/>
      <c r="L31" s="269"/>
      <c r="M31" s="269"/>
      <c r="N31" s="238"/>
      <c r="O31" s="238"/>
      <c r="P31" s="238"/>
      <c r="Q31" s="238"/>
      <c r="R31" s="238"/>
      <c r="S31" s="238"/>
      <c r="T31" s="238"/>
      <c r="U31" s="238"/>
      <c r="V31" s="238"/>
    </row>
    <row r="32" spans="1:22" ht="15.75">
      <c r="A32" s="264"/>
      <c r="B32" s="264" t="s">
        <v>96</v>
      </c>
      <c r="C32" s="264">
        <v>9</v>
      </c>
      <c r="D32" s="238" t="s">
        <v>118</v>
      </c>
      <c r="E32" s="265">
        <v>0</v>
      </c>
      <c r="F32" s="265">
        <v>0.54545500000000002</v>
      </c>
      <c r="G32" s="265">
        <v>1.157084</v>
      </c>
      <c r="H32" s="265"/>
      <c r="I32" s="265"/>
      <c r="J32" s="265"/>
      <c r="K32" s="269"/>
      <c r="L32" s="269"/>
      <c r="M32" s="269"/>
      <c r="N32" s="269"/>
      <c r="O32" s="269"/>
      <c r="P32" s="238"/>
      <c r="Q32" s="238"/>
      <c r="R32" s="238"/>
      <c r="S32" s="238"/>
      <c r="T32" s="238"/>
      <c r="U32" s="238"/>
      <c r="V32" s="238"/>
    </row>
    <row r="33" spans="1:22" ht="15">
      <c r="A33" s="238"/>
      <c r="B33" s="238"/>
      <c r="C33" s="238"/>
      <c r="D33" s="238" t="s">
        <v>119</v>
      </c>
      <c r="E33" s="265">
        <v>0</v>
      </c>
      <c r="F33" s="238"/>
      <c r="G33" s="238"/>
      <c r="H33" s="265"/>
      <c r="I33" s="265"/>
      <c r="J33" s="265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38"/>
    </row>
    <row r="34" spans="1:22" ht="15">
      <c r="A34" s="238"/>
      <c r="B34" s="238"/>
      <c r="C34" s="238"/>
      <c r="D34" s="238" t="s">
        <v>120</v>
      </c>
      <c r="E34" s="265">
        <v>0</v>
      </c>
      <c r="F34" s="238"/>
      <c r="G34" s="238"/>
      <c r="H34" s="265"/>
      <c r="I34" s="265"/>
      <c r="J34" s="265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38"/>
    </row>
    <row r="35" spans="1:22" ht="15">
      <c r="A35" s="238"/>
      <c r="B35" s="238"/>
      <c r="C35" s="238"/>
      <c r="D35" s="238" t="s">
        <v>121</v>
      </c>
      <c r="E35" s="265">
        <v>3</v>
      </c>
      <c r="F35" s="238"/>
      <c r="G35" s="238"/>
      <c r="H35" s="265"/>
      <c r="I35" s="265"/>
      <c r="J35" s="265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38"/>
    </row>
    <row r="36" spans="1:22" ht="15">
      <c r="A36" s="238"/>
      <c r="B36" s="238"/>
      <c r="C36" s="238"/>
      <c r="D36" s="238" t="s">
        <v>122</v>
      </c>
      <c r="E36" s="265">
        <v>0</v>
      </c>
      <c r="F36" s="238"/>
      <c r="G36" s="238"/>
      <c r="H36" s="265"/>
      <c r="I36" s="265"/>
      <c r="J36" s="265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38"/>
    </row>
    <row r="37" spans="1:22" ht="15">
      <c r="A37" s="238"/>
      <c r="B37" s="238"/>
      <c r="C37" s="238"/>
      <c r="D37" s="238" t="s">
        <v>123</v>
      </c>
      <c r="E37" s="265">
        <v>0</v>
      </c>
      <c r="F37" s="238"/>
      <c r="G37" s="238"/>
      <c r="H37" s="265"/>
      <c r="I37" s="265"/>
      <c r="J37" s="265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38"/>
    </row>
    <row r="38" spans="1:22" ht="15">
      <c r="A38" s="238"/>
      <c r="B38" s="238"/>
      <c r="C38" s="238"/>
      <c r="D38" s="238" t="s">
        <v>124</v>
      </c>
      <c r="E38" s="265">
        <v>0</v>
      </c>
      <c r="F38" s="238"/>
      <c r="G38" s="238"/>
      <c r="H38" s="265"/>
      <c r="I38" s="265"/>
      <c r="J38" s="265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38"/>
    </row>
    <row r="39" spans="1:22" ht="15">
      <c r="A39" s="238"/>
      <c r="B39" s="238"/>
      <c r="C39" s="238"/>
      <c r="D39" s="238" t="s">
        <v>125</v>
      </c>
      <c r="E39" s="265">
        <v>0</v>
      </c>
      <c r="F39" s="238"/>
      <c r="G39" s="238"/>
      <c r="H39" s="265"/>
      <c r="I39" s="265"/>
      <c r="J39" s="265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38"/>
    </row>
    <row r="40" spans="1:22" ht="15">
      <c r="A40" s="238"/>
      <c r="B40" s="238"/>
      <c r="C40" s="238"/>
      <c r="D40" s="238" t="s">
        <v>126</v>
      </c>
      <c r="E40" s="265">
        <v>3</v>
      </c>
      <c r="F40" s="238"/>
      <c r="G40" s="238"/>
      <c r="H40" s="265"/>
      <c r="I40" s="265"/>
      <c r="J40" s="265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38"/>
    </row>
    <row r="41" spans="1:22" ht="15">
      <c r="A41" s="238"/>
      <c r="B41" s="238"/>
      <c r="C41" s="238"/>
      <c r="D41" s="238" t="s">
        <v>127</v>
      </c>
      <c r="E41" s="265">
        <v>0</v>
      </c>
      <c r="F41" s="238"/>
      <c r="G41" s="238"/>
      <c r="H41" s="265"/>
      <c r="I41" s="265"/>
      <c r="J41" s="265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38"/>
    </row>
    <row r="42" spans="1:22" ht="15">
      <c r="A42" s="238"/>
      <c r="B42" s="238"/>
      <c r="C42" s="238"/>
      <c r="D42" s="238" t="s">
        <v>128</v>
      </c>
      <c r="E42" s="265">
        <v>0</v>
      </c>
      <c r="F42" s="238"/>
      <c r="G42" s="238"/>
      <c r="H42" s="265"/>
      <c r="I42" s="265"/>
      <c r="J42" s="265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38"/>
    </row>
    <row r="43" spans="1:22" ht="15">
      <c r="A43" s="238"/>
      <c r="B43" s="238" t="s">
        <v>129</v>
      </c>
      <c r="C43" s="265">
        <v>15</v>
      </c>
      <c r="D43" s="238" t="s">
        <v>130</v>
      </c>
      <c r="E43" s="265">
        <v>0</v>
      </c>
      <c r="F43" s="238"/>
      <c r="G43" s="238"/>
      <c r="H43" s="265"/>
      <c r="I43" s="265"/>
      <c r="J43" s="265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38"/>
    </row>
    <row r="44" spans="1:22" ht="15">
      <c r="A44" s="238"/>
      <c r="B44" s="238"/>
      <c r="C44" s="238"/>
      <c r="D44" s="238" t="s">
        <v>130</v>
      </c>
      <c r="E44" s="265">
        <v>0</v>
      </c>
      <c r="F44" s="238"/>
      <c r="G44" s="238"/>
      <c r="H44" s="265"/>
      <c r="I44" s="265"/>
      <c r="J44" s="265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38"/>
    </row>
    <row r="45" spans="1:22" ht="15">
      <c r="A45" s="238"/>
      <c r="B45" s="238"/>
      <c r="C45" s="238"/>
      <c r="D45" s="238" t="s">
        <v>130</v>
      </c>
      <c r="E45" s="265">
        <v>0</v>
      </c>
      <c r="F45" s="238"/>
      <c r="G45" s="238"/>
      <c r="H45" s="265"/>
      <c r="I45" s="265"/>
      <c r="J45" s="265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38"/>
    </row>
    <row r="46" spans="1:22" ht="15">
      <c r="A46" s="238"/>
      <c r="B46" s="238"/>
      <c r="C46" s="238"/>
      <c r="D46" s="238"/>
      <c r="E46" s="265"/>
      <c r="F46" s="238"/>
      <c r="G46" s="238"/>
      <c r="H46" s="265"/>
      <c r="I46" s="265"/>
      <c r="J46" s="265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38"/>
    </row>
    <row r="47" spans="1:22" ht="15">
      <c r="A47" s="238"/>
      <c r="B47" s="238"/>
      <c r="C47" s="238"/>
      <c r="D47" s="238"/>
      <c r="E47" s="265"/>
      <c r="F47" s="238"/>
      <c r="G47" s="238"/>
      <c r="H47" s="265"/>
      <c r="I47" s="265"/>
      <c r="J47" s="265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38"/>
    </row>
    <row r="48" spans="1:22" ht="15">
      <c r="A48" s="238"/>
      <c r="B48" s="238"/>
      <c r="C48" s="238"/>
      <c r="D48" s="238"/>
      <c r="E48" s="265"/>
      <c r="F48" s="238"/>
      <c r="G48" s="238"/>
      <c r="H48" s="265"/>
      <c r="I48" s="265"/>
      <c r="J48" s="265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38"/>
    </row>
    <row r="49" spans="1:22" ht="15">
      <c r="A49" s="238"/>
      <c r="B49" s="238"/>
      <c r="C49" s="238"/>
      <c r="D49" s="238"/>
      <c r="E49" s="265"/>
      <c r="F49" s="238"/>
      <c r="G49" s="238"/>
      <c r="H49" s="265"/>
      <c r="I49" s="265"/>
      <c r="J49" s="265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38"/>
    </row>
    <row r="50" spans="1:22" ht="15">
      <c r="A50" s="238"/>
      <c r="B50" s="238"/>
      <c r="C50" s="238"/>
      <c r="D50" s="238"/>
      <c r="E50" s="265"/>
      <c r="F50" s="238"/>
      <c r="G50" s="238"/>
      <c r="H50" s="265"/>
      <c r="I50" s="265"/>
      <c r="J50" s="265"/>
      <c r="K50" s="269"/>
      <c r="L50" s="269"/>
      <c r="M50" s="269"/>
      <c r="N50" s="269"/>
      <c r="O50" s="269"/>
      <c r="P50" s="269"/>
      <c r="Q50" s="269"/>
      <c r="R50" s="269"/>
      <c r="S50" s="269"/>
      <c r="T50" s="269"/>
      <c r="U50" s="269"/>
      <c r="V50" s="238"/>
    </row>
    <row r="51" spans="1:22" ht="15.75">
      <c r="A51" s="238"/>
      <c r="B51" s="264" t="s">
        <v>131</v>
      </c>
      <c r="C51" s="264">
        <v>9</v>
      </c>
      <c r="D51" s="238" t="s">
        <v>132</v>
      </c>
      <c r="E51" s="265">
        <v>0.5</v>
      </c>
      <c r="F51" s="265">
        <v>0.125</v>
      </c>
      <c r="G51" s="265">
        <v>0.216506</v>
      </c>
      <c r="H51" s="265"/>
      <c r="I51" s="265"/>
      <c r="J51" s="265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38"/>
    </row>
    <row r="52" spans="1:22" ht="15.75">
      <c r="A52" s="238"/>
      <c r="B52" s="264"/>
      <c r="C52" s="264"/>
      <c r="D52" s="238" t="s">
        <v>133</v>
      </c>
      <c r="E52" s="265">
        <v>0</v>
      </c>
      <c r="F52" s="238"/>
      <c r="G52" s="238"/>
      <c r="H52" s="265"/>
      <c r="I52" s="265"/>
      <c r="J52" s="265"/>
      <c r="K52" s="269"/>
      <c r="L52" s="269"/>
      <c r="M52" s="269"/>
      <c r="N52" s="269"/>
      <c r="O52" s="269"/>
      <c r="P52" s="269"/>
      <c r="Q52" s="269"/>
      <c r="R52" s="269"/>
      <c r="S52" s="269"/>
      <c r="T52" s="269"/>
      <c r="U52" s="269"/>
      <c r="V52" s="238"/>
    </row>
    <row r="53" spans="1:22" ht="15">
      <c r="A53" s="238"/>
      <c r="B53" s="238"/>
      <c r="C53" s="238"/>
      <c r="D53" s="238" t="s">
        <v>134</v>
      </c>
      <c r="E53" s="265">
        <v>0</v>
      </c>
      <c r="F53" s="238"/>
      <c r="G53" s="238"/>
      <c r="H53" s="265"/>
      <c r="I53" s="265"/>
      <c r="J53" s="265"/>
      <c r="K53" s="269"/>
      <c r="L53" s="269"/>
      <c r="M53" s="269"/>
      <c r="N53" s="269"/>
      <c r="O53" s="269"/>
      <c r="P53" s="269"/>
      <c r="Q53" s="269"/>
      <c r="R53" s="269"/>
      <c r="S53" s="269"/>
      <c r="T53" s="269"/>
      <c r="U53" s="269"/>
      <c r="V53" s="238"/>
    </row>
    <row r="54" spans="1:22" ht="15">
      <c r="A54" s="238"/>
      <c r="B54" s="238"/>
      <c r="C54" s="238"/>
      <c r="D54" s="238" t="s">
        <v>135</v>
      </c>
      <c r="E54" s="265">
        <v>0</v>
      </c>
      <c r="F54" s="238"/>
      <c r="G54" s="238"/>
      <c r="H54" s="265"/>
      <c r="I54" s="265"/>
      <c r="J54" s="265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  <c r="V54" s="238"/>
    </row>
    <row r="55" spans="1:22" ht="15">
      <c r="A55" s="238"/>
      <c r="B55" s="238" t="s">
        <v>129</v>
      </c>
      <c r="C55" s="261">
        <v>15</v>
      </c>
      <c r="D55" s="238" t="s">
        <v>130</v>
      </c>
      <c r="E55" s="265">
        <v>0</v>
      </c>
      <c r="F55" s="238"/>
      <c r="G55" s="238"/>
      <c r="H55" s="265"/>
      <c r="I55" s="265"/>
      <c r="J55" s="265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38"/>
    </row>
    <row r="56" spans="1:22" ht="15">
      <c r="A56" s="238"/>
      <c r="B56" s="238"/>
      <c r="C56" s="238"/>
      <c r="D56" s="238" t="s">
        <v>130</v>
      </c>
      <c r="E56" s="265">
        <v>10</v>
      </c>
      <c r="F56" s="238"/>
      <c r="G56" s="238"/>
      <c r="H56" s="265"/>
      <c r="I56" s="265"/>
      <c r="J56" s="265"/>
      <c r="K56" s="269"/>
      <c r="L56" s="269"/>
      <c r="M56" s="269"/>
      <c r="N56" s="269"/>
      <c r="O56" s="269"/>
      <c r="P56" s="269"/>
      <c r="Q56" s="269"/>
      <c r="R56" s="269"/>
      <c r="S56" s="269"/>
      <c r="T56" s="269"/>
      <c r="U56" s="269"/>
      <c r="V56" s="238"/>
    </row>
    <row r="57" spans="1:22" ht="15">
      <c r="A57" s="238"/>
      <c r="B57" s="238"/>
      <c r="C57" s="238"/>
      <c r="D57" s="238" t="s">
        <v>130</v>
      </c>
      <c r="E57" s="265">
        <v>5</v>
      </c>
      <c r="F57" s="238"/>
      <c r="G57" s="238"/>
      <c r="H57" s="265"/>
      <c r="I57" s="265"/>
      <c r="J57" s="265"/>
      <c r="K57" s="269"/>
      <c r="L57" s="269"/>
      <c r="M57" s="269"/>
      <c r="N57" s="269"/>
      <c r="O57" s="269"/>
      <c r="P57" s="269"/>
      <c r="Q57" s="269"/>
      <c r="R57" s="269"/>
      <c r="S57" s="269"/>
      <c r="T57" s="269"/>
      <c r="U57" s="269"/>
      <c r="V57" s="238"/>
    </row>
    <row r="58" spans="1:22" ht="15">
      <c r="A58" s="238"/>
      <c r="B58" s="238"/>
      <c r="C58" s="238"/>
      <c r="D58" s="238" t="s">
        <v>130</v>
      </c>
      <c r="E58" s="265">
        <v>0</v>
      </c>
      <c r="F58" s="238"/>
      <c r="G58" s="238"/>
      <c r="H58" s="265"/>
      <c r="I58" s="265"/>
      <c r="J58" s="265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38"/>
    </row>
    <row r="59" spans="1:22" ht="15">
      <c r="A59" s="238"/>
      <c r="B59" s="238"/>
      <c r="C59" s="238"/>
      <c r="D59" s="238" t="s">
        <v>130</v>
      </c>
      <c r="E59" s="265">
        <v>0</v>
      </c>
      <c r="F59" s="238"/>
      <c r="G59" s="238"/>
      <c r="H59" s="265"/>
      <c r="I59" s="265"/>
      <c r="J59" s="265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  <c r="V59" s="238"/>
    </row>
    <row r="60" spans="1:22" ht="15">
      <c r="A60" s="238"/>
      <c r="B60" s="238"/>
      <c r="C60" s="238"/>
      <c r="D60" s="238" t="s">
        <v>130</v>
      </c>
      <c r="E60" s="265">
        <v>0</v>
      </c>
      <c r="F60" s="238"/>
      <c r="G60" s="238"/>
      <c r="H60" s="265"/>
      <c r="I60" s="265"/>
      <c r="J60" s="265"/>
      <c r="K60" s="269"/>
      <c r="L60" s="269"/>
      <c r="M60" s="269"/>
      <c r="N60" s="269"/>
      <c r="O60" s="269"/>
      <c r="P60" s="269"/>
      <c r="Q60" s="269"/>
      <c r="R60" s="269"/>
      <c r="S60" s="269"/>
      <c r="T60" s="269"/>
      <c r="U60" s="269"/>
      <c r="V60" s="238"/>
    </row>
    <row r="61" spans="1:22" ht="15">
      <c r="A61" s="238"/>
      <c r="B61" s="238"/>
      <c r="C61" s="238"/>
      <c r="D61" s="238"/>
      <c r="E61" s="265"/>
      <c r="F61" s="238"/>
      <c r="G61" s="238"/>
      <c r="H61" s="265"/>
      <c r="I61" s="265"/>
      <c r="J61" s="265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  <c r="V61" s="238"/>
    </row>
    <row r="62" spans="1:22" ht="15.75">
      <c r="A62" s="238"/>
      <c r="B62" s="264" t="s">
        <v>97</v>
      </c>
      <c r="C62" s="264">
        <v>5</v>
      </c>
      <c r="D62" s="238" t="s">
        <v>136</v>
      </c>
      <c r="E62" s="265">
        <v>20</v>
      </c>
      <c r="F62" s="265">
        <v>15</v>
      </c>
      <c r="G62" s="265">
        <v>5</v>
      </c>
      <c r="H62" s="265"/>
      <c r="I62" s="265"/>
      <c r="J62" s="265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269"/>
      <c r="V62" s="238"/>
    </row>
    <row r="63" spans="1:22" ht="15">
      <c r="A63" s="238"/>
      <c r="B63" s="238"/>
      <c r="C63" s="238"/>
      <c r="D63" s="238" t="s">
        <v>137</v>
      </c>
      <c r="E63" s="265">
        <v>20</v>
      </c>
      <c r="F63" s="238"/>
      <c r="G63" s="238"/>
      <c r="H63" s="265"/>
      <c r="I63" s="265"/>
      <c r="J63" s="265"/>
      <c r="K63" s="269"/>
      <c r="L63" s="269"/>
      <c r="M63" s="269"/>
      <c r="N63" s="269"/>
      <c r="O63" s="269"/>
      <c r="P63" s="269"/>
      <c r="Q63" s="269"/>
      <c r="R63" s="269"/>
      <c r="S63" s="269"/>
      <c r="T63" s="269"/>
      <c r="U63" s="269"/>
      <c r="V63" s="238"/>
    </row>
    <row r="64" spans="1:22" ht="15">
      <c r="A64" s="238"/>
      <c r="B64" s="238"/>
      <c r="C64" s="238"/>
      <c r="D64" s="238" t="s">
        <v>138</v>
      </c>
      <c r="E64" s="265">
        <v>10</v>
      </c>
      <c r="F64" s="238"/>
      <c r="G64" s="238"/>
      <c r="H64" s="265"/>
      <c r="I64" s="265"/>
      <c r="J64" s="265"/>
      <c r="K64" s="269"/>
      <c r="L64" s="269"/>
      <c r="M64" s="269"/>
      <c r="N64" s="269"/>
      <c r="O64" s="269"/>
      <c r="P64" s="269"/>
      <c r="Q64" s="269"/>
      <c r="R64" s="269"/>
      <c r="S64" s="269"/>
      <c r="T64" s="269"/>
      <c r="U64" s="269"/>
      <c r="V64" s="238"/>
    </row>
    <row r="65" spans="1:22" ht="15">
      <c r="A65" s="238"/>
      <c r="B65" s="238"/>
      <c r="C65" s="238"/>
      <c r="D65" s="238" t="s">
        <v>139</v>
      </c>
      <c r="E65" s="265">
        <v>10</v>
      </c>
      <c r="F65" s="238"/>
      <c r="G65" s="238"/>
      <c r="H65" s="265"/>
      <c r="I65" s="265"/>
      <c r="J65" s="265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269"/>
      <c r="V65" s="238"/>
    </row>
    <row r="66" spans="1:22" ht="15">
      <c r="A66" s="238"/>
      <c r="B66" s="238"/>
      <c r="C66" s="238"/>
      <c r="D66" s="238"/>
      <c r="E66" s="265"/>
      <c r="F66" s="238"/>
      <c r="G66" s="238"/>
      <c r="H66" s="265"/>
      <c r="I66" s="265"/>
      <c r="J66" s="265"/>
      <c r="K66" s="269"/>
      <c r="L66" s="269"/>
      <c r="M66" s="269"/>
      <c r="N66" s="269"/>
      <c r="O66" s="269"/>
      <c r="P66" s="269"/>
      <c r="Q66" s="269"/>
      <c r="R66" s="269"/>
      <c r="S66" s="269"/>
      <c r="T66" s="269"/>
      <c r="U66" s="269"/>
      <c r="V66" s="238"/>
    </row>
    <row r="67" spans="1:22" ht="15">
      <c r="A67" s="238"/>
      <c r="B67" s="238"/>
      <c r="C67" s="238"/>
      <c r="D67" s="238"/>
      <c r="E67" s="265"/>
      <c r="F67" s="238"/>
      <c r="G67" s="238"/>
      <c r="H67" s="265"/>
      <c r="I67" s="265"/>
      <c r="J67" s="265"/>
      <c r="K67" s="269"/>
      <c r="L67" s="269"/>
      <c r="M67" s="269"/>
      <c r="N67" s="269"/>
      <c r="O67" s="269"/>
      <c r="P67" s="269"/>
      <c r="Q67" s="269"/>
      <c r="R67" s="269"/>
      <c r="S67" s="269"/>
      <c r="T67" s="269"/>
      <c r="U67" s="269"/>
      <c r="V67" s="238"/>
    </row>
    <row r="68" spans="1:22" ht="15">
      <c r="A68" s="238"/>
      <c r="B68" s="238"/>
      <c r="C68" s="238"/>
      <c r="D68" s="238"/>
      <c r="E68" s="265"/>
      <c r="F68" s="238"/>
      <c r="G68" s="238"/>
      <c r="H68" s="265"/>
      <c r="I68" s="265"/>
      <c r="J68" s="265"/>
      <c r="K68" s="269"/>
      <c r="L68" s="269"/>
      <c r="M68" s="269"/>
      <c r="N68" s="269"/>
      <c r="O68" s="269"/>
      <c r="P68" s="269"/>
      <c r="Q68" s="269"/>
      <c r="R68" s="269"/>
      <c r="S68" s="269"/>
      <c r="T68" s="269"/>
      <c r="U68" s="269"/>
      <c r="V68" s="238"/>
    </row>
    <row r="69" spans="1:22" ht="15.75">
      <c r="A69" s="264"/>
      <c r="B69" s="264" t="s">
        <v>98</v>
      </c>
      <c r="C69" s="264">
        <v>5</v>
      </c>
      <c r="D69" s="238" t="s">
        <v>140</v>
      </c>
      <c r="E69" s="265">
        <v>50</v>
      </c>
      <c r="F69" s="265">
        <v>37.083329999999997</v>
      </c>
      <c r="G69" s="265">
        <v>15.06352</v>
      </c>
      <c r="H69" s="265"/>
      <c r="I69" s="265"/>
      <c r="J69" s="265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38"/>
    </row>
    <row r="70" spans="1:22" ht="15">
      <c r="A70" s="238"/>
      <c r="B70" s="238"/>
      <c r="C70" s="238"/>
      <c r="D70" s="238" t="s">
        <v>141</v>
      </c>
      <c r="E70" s="265">
        <v>50</v>
      </c>
      <c r="F70" s="238"/>
      <c r="G70" s="238"/>
      <c r="H70" s="265"/>
      <c r="I70" s="265"/>
      <c r="J70" s="265"/>
      <c r="K70" s="269"/>
      <c r="L70" s="269"/>
      <c r="M70" s="269"/>
      <c r="N70" s="269"/>
      <c r="O70" s="269"/>
      <c r="P70" s="269"/>
      <c r="Q70" s="269"/>
      <c r="R70" s="269"/>
      <c r="S70" s="269"/>
      <c r="T70" s="269"/>
      <c r="U70" s="269"/>
      <c r="V70" s="238"/>
    </row>
    <row r="71" spans="1:22" ht="15">
      <c r="A71" s="238"/>
      <c r="B71" s="238"/>
      <c r="C71" s="238"/>
      <c r="D71" s="238" t="s">
        <v>142</v>
      </c>
      <c r="E71" s="265">
        <v>60</v>
      </c>
      <c r="F71" s="238"/>
      <c r="G71" s="238"/>
      <c r="H71" s="265"/>
      <c r="I71" s="265"/>
      <c r="J71" s="265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  <c r="V71" s="238"/>
    </row>
    <row r="72" spans="1:22" ht="15">
      <c r="A72" s="238"/>
      <c r="B72" s="238"/>
      <c r="C72" s="238"/>
      <c r="D72" s="238" t="s">
        <v>143</v>
      </c>
      <c r="E72" s="265">
        <v>45</v>
      </c>
      <c r="F72" s="265"/>
      <c r="G72" s="265"/>
      <c r="H72" s="265"/>
      <c r="I72" s="265"/>
      <c r="J72" s="265"/>
      <c r="K72" s="269"/>
      <c r="L72" s="269"/>
      <c r="M72" s="269"/>
      <c r="N72" s="269"/>
      <c r="O72" s="269"/>
      <c r="P72" s="269"/>
      <c r="Q72" s="269"/>
      <c r="R72" s="269"/>
      <c r="S72" s="269"/>
      <c r="T72" s="269"/>
      <c r="U72" s="269"/>
      <c r="V72" s="238"/>
    </row>
    <row r="73" spans="1:22" ht="15">
      <c r="A73" s="238"/>
      <c r="B73" s="238"/>
      <c r="C73" s="238"/>
      <c r="D73" s="238" t="s">
        <v>144</v>
      </c>
      <c r="E73" s="265">
        <v>50</v>
      </c>
      <c r="F73" s="265"/>
      <c r="G73" s="265"/>
      <c r="H73" s="265"/>
      <c r="I73" s="265"/>
      <c r="J73" s="265"/>
      <c r="K73" s="269"/>
      <c r="L73" s="269"/>
      <c r="M73" s="269"/>
      <c r="N73" s="269"/>
      <c r="O73" s="269"/>
      <c r="P73" s="269"/>
      <c r="Q73" s="269"/>
      <c r="R73" s="269"/>
      <c r="S73" s="269"/>
      <c r="T73" s="269"/>
      <c r="U73" s="269"/>
      <c r="V73" s="238"/>
    </row>
    <row r="74" spans="1:22" ht="15">
      <c r="A74" s="238"/>
      <c r="B74" s="238" t="s">
        <v>145</v>
      </c>
      <c r="C74" s="238">
        <v>7</v>
      </c>
      <c r="D74" s="238" t="s">
        <v>146</v>
      </c>
      <c r="E74" s="265">
        <v>20</v>
      </c>
      <c r="F74" s="265"/>
      <c r="G74" s="265"/>
      <c r="H74" s="265"/>
      <c r="I74" s="265"/>
      <c r="J74" s="265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38"/>
    </row>
    <row r="75" spans="1:22" ht="15">
      <c r="A75" s="238"/>
      <c r="B75" s="238"/>
      <c r="C75" s="238"/>
      <c r="D75" s="238" t="s">
        <v>147</v>
      </c>
      <c r="E75" s="265">
        <v>30</v>
      </c>
      <c r="F75" s="265"/>
      <c r="G75" s="265"/>
      <c r="H75" s="265"/>
      <c r="I75" s="265"/>
      <c r="J75" s="265"/>
      <c r="K75" s="269"/>
      <c r="L75" s="269"/>
      <c r="M75" s="269"/>
      <c r="N75" s="269"/>
      <c r="O75" s="269"/>
      <c r="P75" s="269"/>
      <c r="Q75" s="269"/>
      <c r="R75" s="269"/>
      <c r="S75" s="269"/>
      <c r="T75" s="269"/>
      <c r="U75" s="269"/>
      <c r="V75" s="238"/>
    </row>
    <row r="76" spans="1:22" ht="15">
      <c r="A76" s="238"/>
      <c r="B76" s="238"/>
      <c r="C76" s="238"/>
      <c r="D76" s="238" t="s">
        <v>148</v>
      </c>
      <c r="E76" s="265">
        <v>30</v>
      </c>
      <c r="F76" s="265"/>
      <c r="G76" s="265"/>
      <c r="H76" s="265"/>
      <c r="I76" s="265"/>
      <c r="J76" s="265"/>
      <c r="K76" s="269"/>
      <c r="L76" s="269"/>
      <c r="M76" s="269"/>
      <c r="N76" s="269"/>
      <c r="O76" s="269"/>
      <c r="P76" s="269"/>
      <c r="Q76" s="269"/>
      <c r="R76" s="269"/>
      <c r="S76" s="269"/>
      <c r="T76" s="269"/>
      <c r="U76" s="269"/>
      <c r="V76" s="238"/>
    </row>
    <row r="77" spans="1:22" ht="15">
      <c r="A77" s="238"/>
      <c r="B77" s="238"/>
      <c r="C77" s="238"/>
      <c r="D77" s="238" t="s">
        <v>149</v>
      </c>
      <c r="E77" s="265">
        <v>10</v>
      </c>
      <c r="F77" s="265"/>
      <c r="G77" s="265"/>
      <c r="H77" s="265"/>
      <c r="I77" s="265"/>
      <c r="J77" s="265"/>
      <c r="K77" s="269"/>
      <c r="L77" s="269"/>
      <c r="M77" s="269"/>
      <c r="N77" s="269"/>
      <c r="O77" s="269"/>
      <c r="P77" s="269"/>
      <c r="Q77" s="269"/>
      <c r="R77" s="269"/>
      <c r="S77" s="269"/>
      <c r="T77" s="269"/>
      <c r="U77" s="269"/>
      <c r="V77" s="238"/>
    </row>
    <row r="78" spans="1:22" ht="15">
      <c r="A78" s="238"/>
      <c r="B78" s="238"/>
      <c r="C78" s="238"/>
      <c r="D78" s="238" t="s">
        <v>150</v>
      </c>
      <c r="E78" s="265">
        <v>30</v>
      </c>
      <c r="F78" s="265"/>
      <c r="G78" s="265"/>
      <c r="H78" s="265"/>
      <c r="I78" s="265"/>
      <c r="J78" s="265"/>
      <c r="K78" s="269"/>
      <c r="L78" s="269"/>
      <c r="M78" s="269"/>
      <c r="N78" s="269"/>
      <c r="O78" s="269"/>
      <c r="P78" s="269"/>
      <c r="Q78" s="269"/>
      <c r="R78" s="269"/>
      <c r="S78" s="269"/>
      <c r="T78" s="269"/>
      <c r="U78" s="269"/>
      <c r="V78" s="238"/>
    </row>
    <row r="79" spans="1:22" ht="15">
      <c r="A79" s="238"/>
      <c r="B79" s="238"/>
      <c r="C79" s="238"/>
      <c r="D79" s="238" t="s">
        <v>151</v>
      </c>
      <c r="E79" s="265">
        <v>20</v>
      </c>
      <c r="F79" s="265"/>
      <c r="G79" s="265"/>
      <c r="H79" s="265"/>
      <c r="I79" s="265"/>
      <c r="J79" s="265"/>
      <c r="K79" s="269"/>
      <c r="L79" s="269"/>
      <c r="M79" s="269"/>
      <c r="N79" s="269"/>
      <c r="O79" s="269"/>
      <c r="P79" s="269"/>
      <c r="Q79" s="269"/>
      <c r="R79" s="269"/>
      <c r="S79" s="269"/>
      <c r="T79" s="269"/>
      <c r="U79" s="269"/>
      <c r="V79" s="238"/>
    </row>
    <row r="80" spans="1:22" ht="15">
      <c r="A80" s="238"/>
      <c r="B80" s="238"/>
      <c r="C80" s="238"/>
      <c r="D80" s="238" t="s">
        <v>152</v>
      </c>
      <c r="E80" s="265">
        <v>50</v>
      </c>
      <c r="F80" s="265"/>
      <c r="G80" s="265"/>
      <c r="H80" s="265"/>
      <c r="I80" s="265"/>
      <c r="J80" s="265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38"/>
    </row>
    <row r="81" spans="1:22" ht="15">
      <c r="A81" s="238"/>
      <c r="B81" s="238"/>
      <c r="C81" s="238"/>
      <c r="D81" s="238"/>
      <c r="E81" s="265"/>
      <c r="F81" s="265"/>
      <c r="G81" s="265"/>
      <c r="H81" s="265"/>
      <c r="I81" s="265"/>
      <c r="J81" s="265"/>
      <c r="K81" s="269"/>
      <c r="L81" s="269"/>
      <c r="M81" s="269"/>
      <c r="N81" s="269"/>
      <c r="O81" s="269"/>
      <c r="P81" s="269"/>
      <c r="Q81" s="269"/>
      <c r="R81" s="269"/>
      <c r="S81" s="269"/>
      <c r="T81" s="269"/>
      <c r="U81" s="269"/>
      <c r="V81" s="238"/>
    </row>
    <row r="82" spans="1:22" ht="15.75">
      <c r="A82" s="238"/>
      <c r="B82" s="264" t="s">
        <v>153</v>
      </c>
      <c r="C82" s="261">
        <v>15</v>
      </c>
      <c r="D82" s="238" t="s">
        <v>154</v>
      </c>
      <c r="E82" s="265">
        <v>8</v>
      </c>
      <c r="F82" s="265">
        <v>12</v>
      </c>
      <c r="G82" s="265">
        <v>2.738613</v>
      </c>
      <c r="H82" s="265"/>
      <c r="I82" s="265"/>
      <c r="J82" s="265"/>
      <c r="K82" s="269"/>
      <c r="L82" s="269"/>
      <c r="M82" s="269"/>
      <c r="N82" s="269"/>
      <c r="O82" s="269"/>
      <c r="P82" s="269"/>
      <c r="Q82" s="269"/>
      <c r="R82" s="269"/>
      <c r="S82" s="269"/>
      <c r="T82" s="269"/>
      <c r="U82" s="269"/>
      <c r="V82" s="238"/>
    </row>
    <row r="83" spans="1:22" ht="15">
      <c r="A83" s="238"/>
      <c r="B83" s="238"/>
      <c r="C83" s="238"/>
      <c r="D83" s="238" t="s">
        <v>155</v>
      </c>
      <c r="E83" s="265">
        <v>14</v>
      </c>
      <c r="F83" s="265"/>
      <c r="G83" s="265"/>
      <c r="H83" s="265"/>
      <c r="I83" s="265"/>
      <c r="J83" s="265"/>
      <c r="K83" s="269"/>
      <c r="L83" s="269"/>
      <c r="M83" s="269"/>
      <c r="N83" s="269"/>
      <c r="O83" s="269"/>
      <c r="P83" s="269"/>
      <c r="Q83" s="269"/>
      <c r="R83" s="269"/>
      <c r="S83" s="269"/>
      <c r="T83" s="269"/>
      <c r="U83" s="269"/>
      <c r="V83" s="238"/>
    </row>
    <row r="84" spans="1:22" ht="15">
      <c r="A84" s="238"/>
      <c r="B84" s="238"/>
      <c r="C84" s="238"/>
      <c r="D84" s="238" t="s">
        <v>156</v>
      </c>
      <c r="E84" s="265">
        <v>11</v>
      </c>
      <c r="F84" s="265"/>
      <c r="G84" s="265"/>
      <c r="H84" s="265"/>
      <c r="I84" s="265"/>
      <c r="J84" s="265"/>
      <c r="K84" s="269"/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38"/>
    </row>
    <row r="85" spans="1:22" ht="15">
      <c r="A85" s="238"/>
      <c r="B85" s="238"/>
      <c r="C85" s="238"/>
      <c r="D85" s="238" t="s">
        <v>157</v>
      </c>
      <c r="E85" s="271">
        <v>15</v>
      </c>
      <c r="F85" s="265"/>
      <c r="G85" s="265"/>
      <c r="H85" s="265"/>
      <c r="I85" s="265"/>
      <c r="J85" s="265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38"/>
    </row>
    <row r="86" spans="1:22" ht="15">
      <c r="A86" s="238"/>
      <c r="B86" s="238"/>
      <c r="C86" s="238"/>
      <c r="D86" s="238"/>
      <c r="E86" s="265"/>
      <c r="F86" s="265"/>
      <c r="G86" s="265"/>
      <c r="H86" s="265"/>
      <c r="I86" s="265"/>
      <c r="J86" s="265"/>
      <c r="K86" s="269"/>
      <c r="L86" s="269"/>
      <c r="M86" s="269"/>
      <c r="N86" s="269"/>
      <c r="O86" s="269"/>
      <c r="P86" s="269"/>
      <c r="Q86" s="269"/>
      <c r="R86" s="269"/>
      <c r="S86" s="269"/>
      <c r="T86" s="269"/>
      <c r="U86" s="269"/>
      <c r="V86" s="238"/>
    </row>
    <row r="87" spans="1:22" ht="15">
      <c r="A87" s="238"/>
      <c r="B87" s="238"/>
      <c r="C87" s="238"/>
      <c r="D87" s="238"/>
      <c r="E87" s="265"/>
      <c r="F87" s="238"/>
      <c r="G87" s="238"/>
      <c r="H87" s="265"/>
      <c r="I87" s="265"/>
      <c r="J87" s="265"/>
      <c r="K87" s="269"/>
      <c r="L87" s="269"/>
      <c r="M87" s="269"/>
      <c r="N87" s="269"/>
      <c r="O87" s="269"/>
      <c r="P87" s="269"/>
      <c r="Q87" s="269"/>
      <c r="R87" s="269"/>
      <c r="S87" s="269"/>
      <c r="T87" s="269"/>
      <c r="U87" s="269"/>
      <c r="V87" s="238"/>
    </row>
    <row r="88" spans="1:22" ht="15.75">
      <c r="A88" s="264" t="s">
        <v>93</v>
      </c>
      <c r="B88" s="264" t="s">
        <v>99</v>
      </c>
      <c r="C88" s="264">
        <v>15</v>
      </c>
      <c r="D88" s="238"/>
      <c r="E88" s="265">
        <v>74</v>
      </c>
      <c r="F88" s="265">
        <v>73.222219999999993</v>
      </c>
      <c r="G88" s="265">
        <v>17.63064</v>
      </c>
      <c r="H88" s="265"/>
      <c r="I88" s="265"/>
      <c r="J88" s="265"/>
      <c r="K88" s="269"/>
      <c r="L88" s="269"/>
      <c r="M88" s="269"/>
      <c r="N88" s="269"/>
      <c r="O88" s="269"/>
      <c r="P88" s="269"/>
      <c r="Q88" s="269"/>
      <c r="R88" s="269"/>
      <c r="S88" s="269"/>
      <c r="T88" s="269"/>
      <c r="U88" s="269"/>
      <c r="V88" s="238"/>
    </row>
    <row r="89" spans="1:22" ht="15">
      <c r="A89" s="238"/>
      <c r="B89" s="238" t="s">
        <v>158</v>
      </c>
      <c r="C89" s="238"/>
      <c r="D89" s="238"/>
      <c r="E89" s="265">
        <v>100</v>
      </c>
      <c r="F89" s="238"/>
      <c r="G89" s="238"/>
      <c r="H89" s="265"/>
      <c r="I89" s="265"/>
      <c r="J89" s="265"/>
      <c r="K89" s="269"/>
      <c r="L89" s="269"/>
      <c r="M89" s="269"/>
      <c r="N89" s="269"/>
      <c r="O89" s="269"/>
      <c r="P89" s="269"/>
      <c r="Q89" s="269"/>
      <c r="R89" s="269"/>
      <c r="S89" s="269"/>
      <c r="T89" s="269"/>
      <c r="U89" s="269"/>
      <c r="V89" s="238"/>
    </row>
    <row r="90" spans="1:22" ht="15">
      <c r="A90" s="238"/>
      <c r="B90" s="238" t="s">
        <v>159</v>
      </c>
      <c r="C90" s="238"/>
      <c r="D90" s="238"/>
      <c r="E90" s="265">
        <v>75</v>
      </c>
      <c r="F90" s="238"/>
      <c r="G90" s="238"/>
      <c r="H90" s="265"/>
      <c r="I90" s="265"/>
      <c r="J90" s="265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69"/>
      <c r="V90" s="238"/>
    </row>
    <row r="91" spans="1:22" ht="15">
      <c r="A91" s="238"/>
      <c r="B91" s="238"/>
      <c r="C91" s="238"/>
      <c r="D91" s="238"/>
      <c r="E91" s="265">
        <v>50</v>
      </c>
      <c r="F91" s="238"/>
      <c r="G91" s="238"/>
      <c r="H91" s="265"/>
      <c r="I91" s="265"/>
      <c r="J91" s="265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38"/>
    </row>
    <row r="92" spans="1:22" ht="15.75">
      <c r="A92" s="264"/>
      <c r="B92" s="264"/>
      <c r="C92" s="264"/>
      <c r="D92" s="238"/>
      <c r="E92" s="265">
        <v>45</v>
      </c>
      <c r="F92" s="238"/>
      <c r="G92" s="238"/>
      <c r="H92" s="265"/>
      <c r="I92" s="265"/>
      <c r="J92" s="265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38"/>
    </row>
    <row r="93" spans="1:22" ht="15">
      <c r="A93" s="238"/>
      <c r="B93" s="238"/>
      <c r="C93" s="238"/>
      <c r="D93" s="238"/>
      <c r="E93" s="265">
        <v>60</v>
      </c>
      <c r="F93" s="238"/>
      <c r="G93" s="238"/>
      <c r="H93" s="265"/>
      <c r="I93" s="265"/>
      <c r="J93" s="265"/>
      <c r="K93" s="269"/>
      <c r="L93" s="269"/>
      <c r="M93" s="269"/>
      <c r="N93" s="269"/>
      <c r="O93" s="269"/>
      <c r="P93" s="269"/>
      <c r="Q93" s="269"/>
      <c r="R93" s="269"/>
      <c r="S93" s="269"/>
      <c r="T93" s="269"/>
      <c r="U93" s="269"/>
      <c r="V93" s="238"/>
    </row>
    <row r="94" spans="1:22" ht="15">
      <c r="A94" s="238"/>
      <c r="B94" s="238"/>
      <c r="C94" s="238"/>
      <c r="D94" s="238"/>
      <c r="E94" s="265">
        <v>90</v>
      </c>
      <c r="F94" s="238"/>
      <c r="G94" s="238"/>
      <c r="H94" s="265"/>
      <c r="I94" s="265"/>
      <c r="J94" s="265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38"/>
    </row>
    <row r="95" spans="1:22" ht="15">
      <c r="A95" s="238"/>
      <c r="B95" s="238"/>
      <c r="C95" s="238"/>
      <c r="D95" s="238"/>
      <c r="E95" s="265">
        <v>75</v>
      </c>
      <c r="F95" s="238"/>
      <c r="G95" s="238"/>
      <c r="H95" s="265"/>
      <c r="I95" s="265"/>
      <c r="J95" s="265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38"/>
    </row>
    <row r="96" spans="1:22" ht="15">
      <c r="A96" s="238"/>
      <c r="B96" s="238"/>
      <c r="C96" s="238"/>
      <c r="D96" s="238"/>
      <c r="E96" s="265">
        <v>90</v>
      </c>
      <c r="F96" s="238"/>
      <c r="G96" s="238"/>
      <c r="H96" s="265"/>
      <c r="I96" s="265"/>
      <c r="J96" s="265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38"/>
    </row>
    <row r="97" spans="1:22" ht="15">
      <c r="A97" s="238"/>
      <c r="B97" s="238"/>
      <c r="C97" s="238"/>
      <c r="D97" s="238"/>
      <c r="E97" s="265"/>
      <c r="F97" s="238"/>
      <c r="G97" s="238"/>
      <c r="H97" s="265"/>
      <c r="I97" s="265"/>
      <c r="J97" s="265"/>
      <c r="K97" s="269"/>
      <c r="L97" s="269"/>
      <c r="M97" s="269"/>
      <c r="N97" s="269"/>
      <c r="O97" s="269"/>
      <c r="P97" s="269"/>
      <c r="Q97" s="269"/>
      <c r="R97" s="269"/>
      <c r="S97" s="269"/>
      <c r="T97" s="269"/>
      <c r="U97" s="269"/>
      <c r="V97" s="238"/>
    </row>
    <row r="98" spans="1:22" ht="15.75">
      <c r="A98" s="238"/>
      <c r="B98" s="264" t="s">
        <v>100</v>
      </c>
      <c r="C98" s="264">
        <v>15</v>
      </c>
      <c r="D98" s="238" t="s">
        <v>160</v>
      </c>
      <c r="E98" s="265">
        <v>10</v>
      </c>
      <c r="F98" s="265">
        <v>10</v>
      </c>
      <c r="G98" s="265">
        <v>8.8640530000000002</v>
      </c>
      <c r="H98" s="265"/>
      <c r="I98" s="265"/>
      <c r="J98" s="265"/>
      <c r="K98" s="269"/>
      <c r="L98" s="269"/>
      <c r="M98" s="269"/>
      <c r="N98" s="269"/>
      <c r="O98" s="269"/>
      <c r="P98" s="269"/>
      <c r="Q98" s="269"/>
      <c r="R98" s="269"/>
      <c r="S98" s="269"/>
      <c r="T98" s="269"/>
      <c r="U98" s="269"/>
      <c r="V98" s="238"/>
    </row>
    <row r="99" spans="1:22" ht="15">
      <c r="A99" s="238"/>
      <c r="B99" s="238"/>
      <c r="C99" s="238"/>
      <c r="D99" s="238"/>
      <c r="E99" s="265">
        <v>5</v>
      </c>
      <c r="F99" s="238"/>
      <c r="G99" s="238"/>
      <c r="H99" s="265"/>
      <c r="I99" s="265"/>
      <c r="J99" s="265"/>
      <c r="K99" s="269"/>
      <c r="L99" s="269"/>
      <c r="M99" s="269"/>
      <c r="N99" s="269"/>
      <c r="O99" s="269"/>
      <c r="P99" s="269"/>
      <c r="Q99" s="269"/>
      <c r="R99" s="269"/>
      <c r="S99" s="269"/>
      <c r="T99" s="269"/>
      <c r="U99" s="269"/>
      <c r="V99" s="238"/>
    </row>
    <row r="100" spans="1:22" ht="15">
      <c r="A100" s="238"/>
      <c r="B100" s="238"/>
      <c r="C100" s="238"/>
      <c r="D100" s="238"/>
      <c r="E100" s="265">
        <v>20</v>
      </c>
      <c r="F100" s="238"/>
      <c r="G100" s="238"/>
      <c r="H100" s="265"/>
      <c r="I100" s="265"/>
      <c r="J100" s="265"/>
      <c r="K100" s="269"/>
      <c r="L100" s="269"/>
      <c r="M100" s="269"/>
      <c r="N100" s="269"/>
      <c r="O100" s="269"/>
      <c r="P100" s="269"/>
      <c r="Q100" s="269"/>
      <c r="R100" s="269"/>
      <c r="S100" s="238"/>
      <c r="T100" s="269"/>
      <c r="U100" s="269"/>
      <c r="V100" s="238"/>
    </row>
    <row r="101" spans="1:22" ht="15.75">
      <c r="A101" s="264"/>
      <c r="B101" s="238"/>
      <c r="C101" s="238"/>
      <c r="D101" s="238"/>
      <c r="E101" s="265">
        <v>0</v>
      </c>
      <c r="F101" s="265"/>
      <c r="G101" s="265"/>
      <c r="H101" s="265"/>
      <c r="I101" s="265"/>
      <c r="J101" s="265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</row>
    <row r="102" spans="1:22" ht="15">
      <c r="A102" s="238"/>
      <c r="B102" s="238"/>
      <c r="C102" s="238"/>
      <c r="D102" s="238"/>
      <c r="E102" s="265">
        <v>25</v>
      </c>
      <c r="F102" s="238"/>
      <c r="G102" s="238"/>
      <c r="H102" s="265"/>
      <c r="I102" s="265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</row>
    <row r="103" spans="1:22" ht="15">
      <c r="A103" s="238"/>
      <c r="B103" s="238"/>
      <c r="C103" s="238"/>
      <c r="D103" s="238"/>
      <c r="E103" s="265">
        <v>10</v>
      </c>
      <c r="F103" s="238"/>
      <c r="G103" s="238"/>
      <c r="H103" s="265"/>
      <c r="I103" s="265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</row>
    <row r="104" spans="1:22" ht="15">
      <c r="A104" s="238"/>
      <c r="B104" s="238"/>
      <c r="C104" s="261">
        <v>14</v>
      </c>
      <c r="D104" s="238" t="s">
        <v>161</v>
      </c>
      <c r="E104" s="265">
        <v>0</v>
      </c>
      <c r="F104" s="238"/>
      <c r="G104" s="238"/>
      <c r="H104" s="265"/>
      <c r="I104" s="265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</row>
    <row r="105" spans="1:22" ht="15">
      <c r="A105" s="238"/>
      <c r="B105" s="238"/>
      <c r="C105" s="238"/>
      <c r="D105" s="238"/>
      <c r="E105" s="265"/>
      <c r="F105" s="238"/>
      <c r="G105" s="238"/>
      <c r="H105" s="265"/>
      <c r="I105" s="265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</row>
    <row r="106" spans="1:22" ht="15.75">
      <c r="A106" s="264"/>
      <c r="B106" s="238"/>
      <c r="C106" s="238"/>
      <c r="D106" s="238"/>
      <c r="E106" s="265"/>
      <c r="F106" s="265"/>
      <c r="G106" s="265"/>
      <c r="H106" s="265"/>
      <c r="I106" s="265"/>
      <c r="J106" s="265"/>
      <c r="K106" s="269"/>
      <c r="L106" s="269"/>
      <c r="M106" s="269"/>
      <c r="N106" s="269"/>
      <c r="O106" s="269"/>
      <c r="P106" s="269"/>
      <c r="Q106" s="269"/>
      <c r="R106" s="269"/>
      <c r="S106" s="269"/>
      <c r="T106" s="269"/>
      <c r="U106" s="269"/>
      <c r="V106" s="238"/>
    </row>
    <row r="107" spans="1:22" ht="15">
      <c r="A107" s="238"/>
      <c r="B107" s="238"/>
      <c r="C107" s="238"/>
      <c r="D107" s="238"/>
      <c r="E107" s="265"/>
      <c r="F107" s="238"/>
      <c r="G107" s="238"/>
      <c r="H107" s="265"/>
      <c r="I107" s="265"/>
      <c r="J107" s="265"/>
      <c r="K107" s="269"/>
      <c r="L107" s="269"/>
      <c r="M107" s="269"/>
      <c r="N107" s="269"/>
      <c r="O107" s="269"/>
      <c r="P107" s="269"/>
      <c r="Q107" s="269"/>
      <c r="R107" s="269"/>
      <c r="S107" s="269"/>
      <c r="T107" s="269"/>
      <c r="U107" s="269"/>
      <c r="V107" s="238"/>
    </row>
    <row r="108" spans="1:22" ht="15">
      <c r="A108" s="238"/>
      <c r="B108" s="238"/>
      <c r="C108" s="238"/>
      <c r="D108" s="238"/>
      <c r="E108" s="265"/>
      <c r="F108" s="238"/>
      <c r="G108" s="238"/>
      <c r="H108" s="265"/>
      <c r="I108" s="265"/>
      <c r="J108" s="265"/>
      <c r="K108" s="269"/>
      <c r="L108" s="269"/>
      <c r="M108" s="269"/>
      <c r="N108" s="269"/>
      <c r="O108" s="269"/>
      <c r="P108" s="269"/>
      <c r="Q108" s="269"/>
      <c r="R108" s="269"/>
      <c r="S108" s="269"/>
      <c r="T108" s="269"/>
      <c r="U108" s="269"/>
      <c r="V108" s="238"/>
    </row>
    <row r="109" spans="1:22" ht="15">
      <c r="A109" s="238"/>
      <c r="B109" s="238"/>
      <c r="C109" s="238"/>
      <c r="D109" s="238"/>
      <c r="E109" s="265"/>
      <c r="F109" s="238"/>
      <c r="G109" s="238"/>
      <c r="H109" s="265"/>
      <c r="I109" s="265"/>
      <c r="J109" s="265"/>
      <c r="K109" s="269"/>
      <c r="L109" s="269"/>
      <c r="M109" s="269"/>
      <c r="N109" s="269"/>
      <c r="O109" s="269"/>
      <c r="P109" s="269"/>
      <c r="Q109" s="269"/>
      <c r="R109" s="269"/>
      <c r="S109" s="269"/>
      <c r="T109" s="269"/>
      <c r="U109" s="269"/>
      <c r="V109" s="238"/>
    </row>
    <row r="110" spans="1:22" ht="15.75">
      <c r="A110" s="238"/>
      <c r="B110" s="264" t="s">
        <v>101</v>
      </c>
      <c r="C110" s="264">
        <v>5</v>
      </c>
      <c r="D110" s="238"/>
      <c r="E110" s="265">
        <v>30</v>
      </c>
      <c r="F110" s="265">
        <v>30</v>
      </c>
      <c r="G110" s="265">
        <v>4.0824829999999999</v>
      </c>
      <c r="H110" s="265"/>
      <c r="I110" s="265"/>
      <c r="J110" s="265"/>
      <c r="K110" s="269"/>
      <c r="L110" s="269"/>
      <c r="M110" s="269"/>
      <c r="N110" s="269"/>
      <c r="O110" s="269"/>
      <c r="P110" s="269"/>
      <c r="Q110" s="269"/>
      <c r="R110" s="269"/>
      <c r="S110" s="269"/>
      <c r="T110" s="269"/>
      <c r="U110" s="269"/>
      <c r="V110" s="238"/>
    </row>
    <row r="111" spans="1:22" ht="15.75">
      <c r="A111" s="238"/>
      <c r="B111" s="264"/>
      <c r="C111" s="264"/>
      <c r="D111" s="238"/>
      <c r="E111" s="265">
        <v>35</v>
      </c>
      <c r="F111" s="238"/>
      <c r="G111" s="238"/>
      <c r="H111" s="265"/>
      <c r="I111" s="265"/>
      <c r="J111" s="265"/>
      <c r="K111" s="269"/>
      <c r="L111" s="269"/>
      <c r="M111" s="269"/>
      <c r="N111" s="269"/>
      <c r="O111" s="269"/>
      <c r="P111" s="269"/>
      <c r="Q111" s="269"/>
      <c r="R111" s="269"/>
      <c r="S111" s="269"/>
      <c r="T111" s="269"/>
      <c r="U111" s="269"/>
      <c r="V111" s="238"/>
    </row>
    <row r="112" spans="1:22" ht="15">
      <c r="A112" s="238"/>
      <c r="B112" s="238"/>
      <c r="C112" s="238"/>
      <c r="D112" s="238"/>
      <c r="E112" s="265">
        <v>25</v>
      </c>
      <c r="F112" s="238"/>
      <c r="G112" s="238"/>
      <c r="H112" s="265"/>
      <c r="I112" s="265"/>
      <c r="J112" s="265"/>
      <c r="K112" s="269"/>
      <c r="L112" s="269"/>
      <c r="M112" s="269"/>
      <c r="N112" s="269"/>
      <c r="O112" s="269"/>
      <c r="P112" s="269"/>
      <c r="Q112" s="269"/>
      <c r="R112" s="269"/>
      <c r="S112" s="238"/>
      <c r="T112" s="269"/>
      <c r="U112" s="269"/>
      <c r="V112" s="238"/>
    </row>
    <row r="113" spans="1:22" ht="15">
      <c r="A113" s="238"/>
      <c r="B113" s="238"/>
      <c r="C113" s="238"/>
      <c r="D113" s="238"/>
      <c r="E113" s="265">
        <v>30</v>
      </c>
      <c r="F113" s="238"/>
      <c r="G113" s="238"/>
      <c r="H113" s="265"/>
      <c r="I113" s="265"/>
      <c r="J113" s="265"/>
      <c r="K113" s="269"/>
      <c r="L113" s="269"/>
      <c r="M113" s="269"/>
      <c r="N113" s="269"/>
      <c r="O113" s="269"/>
      <c r="P113" s="269"/>
      <c r="Q113" s="269"/>
      <c r="R113" s="269"/>
      <c r="S113" s="269"/>
      <c r="T113" s="269"/>
      <c r="U113" s="269"/>
      <c r="V113" s="238"/>
    </row>
    <row r="114" spans="1:22" ht="15">
      <c r="A114" s="238"/>
      <c r="B114" s="238"/>
      <c r="C114" s="238"/>
      <c r="D114" s="238"/>
      <c r="E114" s="272">
        <v>25</v>
      </c>
      <c r="F114" s="238"/>
      <c r="G114" s="238"/>
      <c r="H114" s="265"/>
      <c r="I114" s="265"/>
      <c r="J114" s="265"/>
      <c r="K114" s="269"/>
      <c r="L114" s="269"/>
      <c r="M114" s="269"/>
      <c r="N114" s="269"/>
      <c r="O114" s="269"/>
      <c r="P114" s="269"/>
      <c r="Q114" s="269"/>
      <c r="R114" s="269"/>
      <c r="S114" s="269"/>
      <c r="T114" s="269"/>
      <c r="U114" s="269"/>
      <c r="V114" s="238"/>
    </row>
    <row r="115" spans="1:22" ht="15.75">
      <c r="A115" s="238"/>
      <c r="B115" s="264"/>
      <c r="C115" s="264"/>
      <c r="D115" s="238"/>
      <c r="E115" s="272">
        <v>35</v>
      </c>
      <c r="F115" s="238"/>
      <c r="G115" s="238"/>
      <c r="H115" s="265"/>
      <c r="I115" s="265"/>
      <c r="J115" s="265"/>
      <c r="K115" s="269"/>
      <c r="L115" s="269"/>
      <c r="M115" s="269"/>
      <c r="N115" s="269"/>
      <c r="O115" s="269"/>
      <c r="P115" s="269"/>
      <c r="Q115" s="269"/>
      <c r="R115" s="269"/>
      <c r="S115" s="238"/>
      <c r="T115" s="269"/>
      <c r="U115" s="269"/>
      <c r="V115" s="238"/>
    </row>
    <row r="116" spans="1:22" ht="15">
      <c r="A116" s="238"/>
      <c r="B116" s="238"/>
      <c r="C116" s="238"/>
      <c r="D116" s="238"/>
      <c r="E116" s="272"/>
      <c r="F116" s="238"/>
      <c r="G116" s="238"/>
      <c r="H116" s="265"/>
      <c r="I116" s="265"/>
      <c r="J116" s="265"/>
      <c r="K116" s="269"/>
      <c r="L116" s="269"/>
      <c r="M116" s="269"/>
      <c r="N116" s="269"/>
      <c r="O116" s="269"/>
      <c r="P116" s="269"/>
      <c r="Q116" s="269"/>
      <c r="R116" s="269"/>
      <c r="S116" s="269"/>
      <c r="T116" s="269"/>
      <c r="U116" s="269"/>
      <c r="V116" s="238"/>
    </row>
    <row r="117" spans="1:22" ht="15.75">
      <c r="A117" s="238"/>
      <c r="B117" s="264" t="s">
        <v>102</v>
      </c>
      <c r="C117" s="264">
        <v>15</v>
      </c>
      <c r="D117" s="238"/>
      <c r="E117" s="265">
        <v>30</v>
      </c>
      <c r="F117" s="265">
        <v>19.16667</v>
      </c>
      <c r="G117" s="265">
        <v>7.3124700000000002</v>
      </c>
      <c r="H117" s="265"/>
      <c r="I117" s="265"/>
      <c r="J117" s="265"/>
      <c r="K117" s="269"/>
      <c r="L117" s="269"/>
      <c r="M117" s="269"/>
      <c r="N117" s="269"/>
      <c r="O117" s="269"/>
      <c r="P117" s="269"/>
      <c r="Q117" s="269"/>
      <c r="R117" s="269"/>
      <c r="S117" s="269"/>
      <c r="T117" s="269"/>
      <c r="U117" s="269"/>
      <c r="V117" s="238"/>
    </row>
    <row r="118" spans="1:22" ht="15.75">
      <c r="A118" s="238"/>
      <c r="B118" s="264"/>
      <c r="C118" s="264"/>
      <c r="D118" s="238"/>
      <c r="E118" s="265">
        <v>20</v>
      </c>
      <c r="F118" s="238"/>
      <c r="G118" s="238"/>
      <c r="H118" s="265"/>
      <c r="I118" s="265"/>
      <c r="J118" s="265"/>
      <c r="K118" s="269"/>
      <c r="L118" s="269"/>
      <c r="M118" s="269"/>
      <c r="N118" s="269"/>
      <c r="O118" s="269"/>
      <c r="P118" s="269"/>
      <c r="Q118" s="269"/>
      <c r="R118" s="269"/>
      <c r="S118" s="238"/>
      <c r="T118" s="269"/>
      <c r="U118" s="269"/>
      <c r="V118" s="238"/>
    </row>
    <row r="119" spans="1:22" ht="15">
      <c r="A119" s="238"/>
      <c r="B119" s="238"/>
      <c r="C119" s="238"/>
      <c r="D119" s="238"/>
      <c r="E119" s="265">
        <v>10</v>
      </c>
      <c r="F119" s="238"/>
      <c r="G119" s="238"/>
      <c r="H119" s="265"/>
      <c r="I119" s="265"/>
      <c r="J119" s="265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</row>
    <row r="120" spans="1:22" ht="15">
      <c r="A120" s="238"/>
      <c r="B120" s="238"/>
      <c r="C120" s="238"/>
      <c r="D120" s="238"/>
      <c r="E120" s="265">
        <v>25</v>
      </c>
      <c r="F120" s="238"/>
      <c r="G120" s="238"/>
      <c r="H120" s="265"/>
      <c r="I120" s="265"/>
      <c r="J120" s="265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</row>
    <row r="121" spans="1:22" ht="15">
      <c r="A121" s="238"/>
      <c r="B121" s="238"/>
      <c r="C121" s="238"/>
      <c r="D121" s="238"/>
      <c r="E121" s="272">
        <v>10</v>
      </c>
      <c r="F121" s="238"/>
      <c r="G121" s="238"/>
      <c r="H121" s="265"/>
      <c r="I121" s="265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</row>
    <row r="122" spans="1:22" ht="15">
      <c r="A122" s="238"/>
      <c r="B122" s="238"/>
      <c r="C122" s="238"/>
      <c r="D122" s="238"/>
      <c r="E122" s="272">
        <v>20</v>
      </c>
      <c r="F122" s="238"/>
      <c r="G122" s="238"/>
      <c r="H122" s="265"/>
      <c r="I122" s="265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</row>
    <row r="123" spans="1:22" ht="15">
      <c r="A123" s="238"/>
      <c r="B123" s="238"/>
      <c r="C123" s="238"/>
      <c r="D123" s="238"/>
      <c r="E123" s="273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</row>
    <row r="124" spans="1:22" ht="15">
      <c r="A124" s="238"/>
      <c r="B124" s="238"/>
      <c r="C124" s="238"/>
      <c r="D124" s="238"/>
      <c r="E124" s="273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</row>
    <row r="125" spans="1:22" ht="15">
      <c r="A125" s="238"/>
      <c r="B125" s="238"/>
      <c r="C125" s="238"/>
      <c r="D125" s="238"/>
      <c r="E125" s="273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</row>
    <row r="126" spans="1:22" ht="15">
      <c r="A126" s="238"/>
      <c r="B126" s="238"/>
      <c r="C126" s="238"/>
      <c r="D126" s="238"/>
      <c r="E126" s="273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</row>
    <row r="127" spans="1:22" ht="15">
      <c r="A127" s="238"/>
      <c r="B127" s="238"/>
      <c r="C127" s="238"/>
      <c r="D127" s="238"/>
      <c r="E127" s="273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</row>
    <row r="128" spans="1:22" ht="15">
      <c r="A128" s="238"/>
      <c r="B128" s="238"/>
      <c r="C128" s="238"/>
      <c r="D128" s="238"/>
      <c r="E128" s="273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</row>
    <row r="129" spans="1:22" ht="15">
      <c r="A129" s="238"/>
      <c r="B129" s="238"/>
      <c r="C129" s="238"/>
      <c r="D129" s="238"/>
      <c r="E129" s="273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</row>
    <row r="130" spans="1:22" ht="15">
      <c r="A130" s="238"/>
      <c r="B130" s="238"/>
      <c r="C130" s="238"/>
      <c r="D130" s="238"/>
      <c r="E130" s="273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</row>
    <row r="131" spans="1:22" ht="15">
      <c r="A131" s="238"/>
      <c r="B131" s="238"/>
      <c r="C131" s="238"/>
      <c r="D131" s="238"/>
      <c r="E131" s="273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</row>
    <row r="132" spans="1:22" ht="15">
      <c r="A132" s="238"/>
      <c r="B132" s="238"/>
      <c r="C132" s="238"/>
      <c r="D132" s="238"/>
      <c r="E132" s="273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</row>
    <row r="133" spans="1:22" ht="15">
      <c r="A133" s="238"/>
      <c r="B133" s="238"/>
      <c r="C133" s="238"/>
      <c r="D133" s="238"/>
      <c r="E133" s="273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</row>
    <row r="134" spans="1:22" ht="15">
      <c r="A134" s="238"/>
      <c r="B134" s="238"/>
      <c r="C134" s="238"/>
      <c r="D134" s="238"/>
      <c r="E134" s="273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</row>
    <row r="135" spans="1:22" ht="15">
      <c r="A135" s="238"/>
      <c r="B135" s="238"/>
      <c r="C135" s="238"/>
      <c r="D135" s="238"/>
      <c r="E135" s="273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</row>
    <row r="136" spans="1:22" ht="15">
      <c r="A136" s="238"/>
      <c r="B136" s="238"/>
      <c r="C136" s="238"/>
      <c r="D136" s="238"/>
      <c r="E136" s="273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</row>
    <row r="137" spans="1:22" ht="15">
      <c r="A137" s="238"/>
      <c r="B137" s="238"/>
      <c r="C137" s="238"/>
      <c r="D137" s="238"/>
      <c r="E137" s="273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</row>
    <row r="138" spans="1:22" ht="15">
      <c r="A138" s="238"/>
      <c r="B138" s="238"/>
      <c r="C138" s="238"/>
      <c r="D138" s="238"/>
      <c r="E138" s="273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</row>
    <row r="139" spans="1:22" ht="15">
      <c r="A139" s="238"/>
      <c r="B139" s="238"/>
      <c r="C139" s="238"/>
      <c r="D139" s="238"/>
      <c r="E139" s="273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</row>
    <row r="140" spans="1:22" ht="15">
      <c r="A140" s="238"/>
      <c r="B140" s="238"/>
      <c r="C140" s="238"/>
      <c r="D140" s="238"/>
      <c r="E140" s="273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</row>
    <row r="141" spans="1:22" ht="15">
      <c r="A141" s="238"/>
      <c r="B141" s="238"/>
      <c r="C141" s="238"/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</row>
    <row r="142" spans="1:22" ht="15">
      <c r="A142" s="238"/>
      <c r="B142" s="238"/>
      <c r="C142" s="238"/>
      <c r="D142" s="238"/>
      <c r="E142" s="273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</row>
    <row r="143" spans="1:22" ht="15">
      <c r="A143" s="238"/>
      <c r="B143" s="238"/>
      <c r="C143" s="238"/>
      <c r="D143" s="238"/>
      <c r="E143" s="273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</row>
    <row r="144" spans="1:22" ht="15">
      <c r="A144" s="238"/>
      <c r="B144" s="238"/>
      <c r="C144" s="238"/>
      <c r="D144" s="238"/>
      <c r="E144" s="273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</row>
    <row r="145" spans="1:22" ht="15">
      <c r="A145" s="238"/>
      <c r="B145" s="238"/>
      <c r="C145" s="238"/>
      <c r="D145" s="238"/>
      <c r="E145" s="273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</row>
    <row r="146" spans="1:22" ht="15">
      <c r="A146" s="238"/>
      <c r="B146" s="238"/>
      <c r="C146" s="238"/>
      <c r="D146" s="238"/>
      <c r="E146" s="273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</row>
    <row r="147" spans="1:22" ht="15">
      <c r="A147" s="238"/>
      <c r="B147" s="238"/>
      <c r="C147" s="238"/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</row>
    <row r="148" spans="1:22" ht="15">
      <c r="A148" s="238"/>
      <c r="B148" s="238"/>
      <c r="C148" s="238"/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</row>
    <row r="149" spans="1:22" ht="15">
      <c r="A149" s="238"/>
      <c r="B149" s="238"/>
      <c r="C149" s="238"/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</row>
    <row r="150" spans="1:22" ht="15">
      <c r="A150" s="238"/>
      <c r="B150" s="238"/>
      <c r="C150" s="238"/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</row>
    <row r="151" spans="1:22" ht="15">
      <c r="A151" s="238"/>
      <c r="B151" s="238"/>
      <c r="C151" s="238"/>
      <c r="D151" s="238"/>
      <c r="E151" s="238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</row>
    <row r="152" spans="1:22" ht="15">
      <c r="A152" s="238"/>
      <c r="B152" s="238"/>
      <c r="C152" s="238"/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</row>
    <row r="153" spans="1:22" ht="15">
      <c r="A153" s="238"/>
      <c r="B153" s="238"/>
      <c r="C153" s="238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</row>
    <row r="154" spans="1:22" ht="15">
      <c r="A154" s="238"/>
      <c r="B154" s="238"/>
      <c r="C154" s="238"/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</row>
    <row r="155" spans="1:22" ht="15">
      <c r="A155" s="238"/>
      <c r="B155" s="238"/>
      <c r="C155" s="238"/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</row>
    <row r="156" spans="1:22" ht="15">
      <c r="A156" s="238"/>
      <c r="B156" s="238"/>
      <c r="C156" s="238"/>
      <c r="D156" s="238"/>
      <c r="E156" s="238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</row>
    <row r="157" spans="1:22" ht="15">
      <c r="A157" s="238"/>
      <c r="B157" s="238"/>
      <c r="C157" s="238"/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</row>
    <row r="158" spans="1:22" ht="15">
      <c r="A158" s="238"/>
      <c r="B158" s="238"/>
      <c r="C158" s="238"/>
      <c r="D158" s="238"/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</row>
    <row r="159" spans="1:22" ht="15">
      <c r="A159" s="238"/>
      <c r="B159" s="238"/>
      <c r="C159" s="238"/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</row>
    <row r="160" spans="1:22" ht="15">
      <c r="A160" s="238"/>
      <c r="B160" s="238"/>
      <c r="C160" s="238"/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</row>
    <row r="161" spans="1:22" ht="15">
      <c r="A161" s="238"/>
      <c r="B161" s="238"/>
      <c r="C161" s="238"/>
      <c r="D161" s="238"/>
      <c r="E161" s="238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</row>
    <row r="162" spans="1:22" ht="15">
      <c r="A162" s="238"/>
      <c r="B162" s="238"/>
      <c r="C162" s="238"/>
      <c r="D162" s="238"/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</row>
    <row r="163" spans="1:22" ht="15">
      <c r="A163" s="238"/>
      <c r="B163" s="238"/>
      <c r="C163" s="238"/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</row>
    <row r="164" spans="1:22" ht="15">
      <c r="A164" s="238"/>
      <c r="B164" s="238"/>
      <c r="C164" s="238"/>
      <c r="D164" s="238"/>
      <c r="E164" s="238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</row>
    <row r="165" spans="1:22" ht="15">
      <c r="A165" s="238"/>
      <c r="B165" s="238"/>
      <c r="C165" s="238"/>
      <c r="D165" s="238"/>
      <c r="E165" s="238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</row>
    <row r="166" spans="1:22" ht="15">
      <c r="A166" s="238"/>
      <c r="B166" s="238"/>
      <c r="C166" s="238"/>
      <c r="D166" s="238"/>
      <c r="E166" s="238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</row>
    <row r="167" spans="1:22" ht="15">
      <c r="A167" s="238"/>
      <c r="B167" s="238"/>
      <c r="C167" s="238"/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</row>
    <row r="168" spans="1:22" ht="15">
      <c r="A168" s="238"/>
      <c r="B168" s="238"/>
      <c r="C168" s="238"/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</row>
    <row r="169" spans="1:22" ht="15">
      <c r="A169" s="238"/>
      <c r="B169" s="238"/>
      <c r="C169" s="238"/>
      <c r="D169" s="238"/>
      <c r="E169" s="238"/>
      <c r="F169" s="238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</row>
    <row r="170" spans="1:22" ht="15">
      <c r="A170" s="238"/>
      <c r="B170" s="238"/>
      <c r="C170" s="238"/>
      <c r="D170" s="238"/>
      <c r="E170" s="238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</row>
    <row r="171" spans="1:22" ht="15">
      <c r="A171" s="238"/>
      <c r="B171" s="238"/>
      <c r="C171" s="238"/>
      <c r="D171" s="238"/>
      <c r="E171" s="238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</row>
    <row r="172" spans="1:22" ht="15">
      <c r="A172" s="238"/>
      <c r="B172" s="238"/>
      <c r="C172" s="238"/>
      <c r="D172" s="238"/>
      <c r="E172" s="238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</row>
    <row r="173" spans="1:22" ht="15">
      <c r="A173" s="238"/>
      <c r="B173" s="238"/>
      <c r="C173" s="238"/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</row>
    <row r="174" spans="1:22" ht="15">
      <c r="A174" s="238"/>
      <c r="B174" s="238"/>
      <c r="C174" s="238"/>
      <c r="D174" s="238"/>
      <c r="E174" s="238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</row>
    <row r="175" spans="1:22" ht="15">
      <c r="A175" s="238"/>
      <c r="B175" s="238"/>
      <c r="C175" s="238"/>
      <c r="D175" s="238"/>
      <c r="E175" s="238"/>
      <c r="F175" s="238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</row>
    <row r="176" spans="1:22" ht="15">
      <c r="A176" s="238"/>
      <c r="B176" s="238"/>
      <c r="C176" s="238"/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</row>
    <row r="177" spans="1:22" ht="15">
      <c r="A177" s="238"/>
      <c r="B177" s="238"/>
      <c r="C177" s="238"/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</row>
    <row r="178" spans="1:22" ht="15">
      <c r="A178" s="238"/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</row>
    <row r="179" spans="1:22" ht="15">
      <c r="A179" s="238"/>
      <c r="B179" s="238"/>
      <c r="C179" s="238"/>
      <c r="D179" s="238"/>
      <c r="E179" s="238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</row>
    <row r="180" spans="1:22" ht="15">
      <c r="A180" s="238"/>
      <c r="B180" s="238"/>
      <c r="C180" s="238"/>
      <c r="D180" s="238"/>
      <c r="E180" s="238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</row>
    <row r="181" spans="1:22" ht="15">
      <c r="A181" s="238"/>
      <c r="B181" s="238"/>
      <c r="C181" s="238"/>
      <c r="D181" s="274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</row>
  </sheetData>
  <mergeCells count="2">
    <mergeCell ref="F16:G16"/>
    <mergeCell ref="K17:O17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B1" sqref="B1"/>
    </sheetView>
  </sheetViews>
  <sheetFormatPr baseColWidth="10" defaultColWidth="11" defaultRowHeight="15" x14ac:dyDescent="0"/>
  <cols>
    <col min="1" max="1" width="12" customWidth="1"/>
    <col min="2" max="2" width="12.33203125" customWidth="1"/>
    <col min="3" max="3" width="13.33203125" customWidth="1"/>
    <col min="4" max="4" width="19.5" customWidth="1"/>
    <col min="8" max="8" width="16" customWidth="1"/>
    <col min="9" max="9" width="13.83203125" customWidth="1"/>
    <col min="11" max="11" width="11.6640625" customWidth="1"/>
    <col min="13" max="13" width="12" customWidth="1"/>
  </cols>
  <sheetData>
    <row r="1" spans="1:12">
      <c r="A1" s="5" t="s">
        <v>26</v>
      </c>
      <c r="B1" s="4" t="s">
        <v>25</v>
      </c>
    </row>
    <row r="4" spans="1:12" ht="18.75">
      <c r="A4" s="3" t="s">
        <v>24</v>
      </c>
      <c r="B4" s="3"/>
      <c r="C4" s="3"/>
      <c r="D4" s="3"/>
    </row>
    <row r="6" spans="1:12">
      <c r="A6" s="1" t="s">
        <v>23</v>
      </c>
      <c r="B6" s="1" t="s">
        <v>18</v>
      </c>
      <c r="C6" s="1" t="s">
        <v>17</v>
      </c>
      <c r="D6" s="1" t="s">
        <v>16</v>
      </c>
      <c r="E6" s="1" t="s">
        <v>15</v>
      </c>
      <c r="F6" s="1" t="s">
        <v>14</v>
      </c>
      <c r="G6" s="1" t="s">
        <v>13</v>
      </c>
      <c r="H6" s="1" t="s">
        <v>12</v>
      </c>
      <c r="I6" s="1" t="s">
        <v>11</v>
      </c>
      <c r="J6" s="1" t="s">
        <v>10</v>
      </c>
      <c r="K6" s="1" t="s">
        <v>22</v>
      </c>
      <c r="L6" s="1" t="s">
        <v>8</v>
      </c>
    </row>
    <row r="7" spans="1:12">
      <c r="A7" s="1" t="s">
        <v>7</v>
      </c>
      <c r="B7" s="1">
        <v>278.04000000000002</v>
      </c>
      <c r="C7" s="1">
        <f>AVERAGE(B7:B9)</f>
        <v>279.17666666666668</v>
      </c>
      <c r="D7" s="1">
        <f>AVERAGE(C7:C30)</f>
        <v>235.65291666666667</v>
      </c>
      <c r="E7" s="1">
        <f>STDEV(C7:C30)</f>
        <v>21.995908092585324</v>
      </c>
      <c r="F7" s="1">
        <f>VAR(C7:C30)</f>
        <v>483.81997281746055</v>
      </c>
      <c r="G7" s="1">
        <v>137.27000000000001</v>
      </c>
      <c r="H7" s="1">
        <f>AVERAGE(G7:G9)</f>
        <v>125.36333333333334</v>
      </c>
      <c r="I7" s="1">
        <f>AVERAGE(H7:H30)</f>
        <v>164.55533333333335</v>
      </c>
      <c r="J7" s="1">
        <f>STDEV(H7:H30)</f>
        <v>29.393896815495491</v>
      </c>
      <c r="K7" s="1">
        <f>VAR(H7:H21)</f>
        <v>864.00116999999591</v>
      </c>
      <c r="L7" s="1">
        <f>TTEST(C7:C30,H7:H21,2,3)</f>
        <v>2.5004218994916371E-3</v>
      </c>
    </row>
    <row r="8" spans="1:12">
      <c r="A8" s="1"/>
      <c r="B8" s="1">
        <v>266.99</v>
      </c>
      <c r="C8" s="1"/>
      <c r="D8" s="1"/>
      <c r="E8" s="1"/>
      <c r="F8" s="1"/>
      <c r="G8" s="1">
        <v>106.24</v>
      </c>
      <c r="H8" s="1"/>
      <c r="I8" s="1"/>
      <c r="J8" s="1"/>
      <c r="K8" s="1"/>
      <c r="L8" s="1"/>
    </row>
    <row r="9" spans="1:12">
      <c r="A9" s="1"/>
      <c r="B9" s="1">
        <v>292.5</v>
      </c>
      <c r="C9" s="1"/>
      <c r="D9" s="1"/>
      <c r="E9" s="1"/>
      <c r="F9" s="1"/>
      <c r="G9" s="1">
        <v>132.58000000000001</v>
      </c>
      <c r="H9" s="1"/>
      <c r="I9" s="1"/>
      <c r="J9" s="1"/>
      <c r="K9" s="1"/>
      <c r="L9" s="1"/>
    </row>
    <row r="10" spans="1:12">
      <c r="A10" s="1" t="s">
        <v>6</v>
      </c>
      <c r="B10" s="1">
        <v>246.68</v>
      </c>
      <c r="C10" s="1">
        <f>AVERAGE(B10:B12)</f>
        <v>245.80333333333337</v>
      </c>
      <c r="D10" s="1"/>
      <c r="E10" s="1"/>
      <c r="F10" s="1"/>
      <c r="G10" s="1">
        <v>220.6</v>
      </c>
      <c r="H10" s="1">
        <f>AVERAGE(G10:G12)</f>
        <v>208.24666666666667</v>
      </c>
      <c r="I10" s="1"/>
      <c r="J10" s="1"/>
      <c r="K10" s="1"/>
      <c r="L10" s="1"/>
    </row>
    <row r="11" spans="1:12">
      <c r="A11" s="1"/>
      <c r="B11" s="1">
        <v>235.37</v>
      </c>
      <c r="C11" s="1"/>
      <c r="D11" s="1"/>
      <c r="E11" s="1"/>
      <c r="F11" s="1"/>
      <c r="G11" s="1">
        <v>194.58</v>
      </c>
      <c r="H11" s="1"/>
      <c r="I11" s="1"/>
      <c r="J11" s="1"/>
      <c r="K11" s="1"/>
      <c r="L11" s="1"/>
    </row>
    <row r="12" spans="1:12">
      <c r="A12" s="1"/>
      <c r="B12" s="1">
        <v>255.36</v>
      </c>
      <c r="C12" s="1"/>
      <c r="D12" s="1"/>
      <c r="E12" s="1"/>
      <c r="F12" s="1"/>
      <c r="G12" s="1">
        <v>209.56</v>
      </c>
      <c r="H12" s="1"/>
      <c r="I12" s="1"/>
      <c r="J12" s="1"/>
      <c r="K12" s="1"/>
      <c r="L12" s="1"/>
    </row>
    <row r="13" spans="1:12">
      <c r="A13" s="1" t="s">
        <v>5</v>
      </c>
      <c r="B13" s="1">
        <v>242.4</v>
      </c>
      <c r="C13" s="1">
        <f>AVERAGE(B13:B15)</f>
        <v>240.17999999999998</v>
      </c>
      <c r="D13" s="1"/>
      <c r="E13" s="1"/>
      <c r="F13" s="1"/>
      <c r="G13" s="1">
        <v>174.41</v>
      </c>
      <c r="H13" s="1">
        <f>AVERAGE(G13:G15)</f>
        <v>162.60333333333332</v>
      </c>
      <c r="I13" s="1"/>
      <c r="J13" s="1"/>
      <c r="K13" s="1"/>
      <c r="L13" s="1"/>
    </row>
    <row r="14" spans="1:12">
      <c r="A14" s="1"/>
      <c r="B14" s="1">
        <v>231.32</v>
      </c>
      <c r="C14" s="1"/>
      <c r="D14" s="1"/>
      <c r="E14" s="1"/>
      <c r="F14" s="1"/>
      <c r="G14" s="1">
        <v>167.58</v>
      </c>
      <c r="H14" s="1"/>
      <c r="I14" s="1"/>
      <c r="J14" s="1"/>
      <c r="K14" s="1"/>
      <c r="L14" s="1"/>
    </row>
    <row r="15" spans="1:12">
      <c r="A15" s="1"/>
      <c r="B15" s="1">
        <v>246.82</v>
      </c>
      <c r="C15" s="1"/>
      <c r="D15" s="1"/>
      <c r="E15" s="1"/>
      <c r="F15" s="1"/>
      <c r="G15" s="1">
        <v>145.82</v>
      </c>
      <c r="H15" s="1"/>
      <c r="I15" s="1"/>
      <c r="J15" s="1"/>
      <c r="K15" s="1"/>
      <c r="L15" s="1"/>
    </row>
    <row r="16" spans="1:12">
      <c r="A16" s="1" t="s">
        <v>21</v>
      </c>
      <c r="B16" s="1">
        <v>248.1</v>
      </c>
      <c r="C16" s="1">
        <f>AVERAGE(B16:B18)</f>
        <v>237.28666666666666</v>
      </c>
      <c r="D16" s="1"/>
      <c r="E16" s="1"/>
      <c r="F16" s="1"/>
      <c r="G16" s="1">
        <v>162.88999999999999</v>
      </c>
      <c r="H16" s="1">
        <f>AVERAGE(G16:G18)</f>
        <v>164.69666666666666</v>
      </c>
      <c r="I16" s="1"/>
      <c r="J16" s="1"/>
      <c r="K16" s="1"/>
      <c r="L16" s="1"/>
    </row>
    <row r="17" spans="1:12">
      <c r="A17" s="1"/>
      <c r="B17" s="1">
        <v>254.75</v>
      </c>
      <c r="C17" s="1"/>
      <c r="D17" s="1"/>
      <c r="E17" s="1"/>
      <c r="F17" s="1"/>
      <c r="G17" s="1">
        <v>155.51</v>
      </c>
      <c r="H17" s="1"/>
      <c r="I17" s="1"/>
      <c r="J17" s="1"/>
      <c r="K17" s="1"/>
      <c r="L17" s="1"/>
    </row>
    <row r="18" spans="1:12">
      <c r="A18" s="1"/>
      <c r="B18" s="1">
        <v>209.01</v>
      </c>
      <c r="C18" s="1"/>
      <c r="D18" s="1"/>
      <c r="E18" s="1"/>
      <c r="F18" s="1"/>
      <c r="G18" s="1">
        <v>175.69</v>
      </c>
      <c r="H18" s="1"/>
      <c r="I18" s="1"/>
      <c r="J18" s="1"/>
      <c r="K18" s="1"/>
      <c r="L18" s="1"/>
    </row>
    <row r="19" spans="1:12">
      <c r="A19" s="1" t="s">
        <v>4</v>
      </c>
      <c r="B19" s="1">
        <v>222.37</v>
      </c>
      <c r="C19" s="1">
        <f>AVERAGE(B19:B21)</f>
        <v>223.01333333333335</v>
      </c>
      <c r="D19" s="1"/>
      <c r="E19" s="1"/>
      <c r="F19" s="1"/>
      <c r="G19" s="1">
        <v>167.98</v>
      </c>
      <c r="H19" s="1">
        <f>AVERAGE(G19:G21)</f>
        <v>161.86666666666667</v>
      </c>
      <c r="I19" s="1"/>
      <c r="J19" s="1"/>
      <c r="K19" s="1"/>
      <c r="L19" s="1"/>
    </row>
    <row r="20" spans="1:12">
      <c r="A20" s="1"/>
      <c r="B20" s="1">
        <v>216.21</v>
      </c>
      <c r="C20" s="1"/>
      <c r="D20" s="1"/>
      <c r="E20" s="1"/>
      <c r="F20" s="1"/>
      <c r="G20" s="1">
        <v>166.26</v>
      </c>
      <c r="H20" s="1"/>
      <c r="I20" s="1"/>
      <c r="J20" s="1"/>
      <c r="K20" s="1"/>
      <c r="L20" s="1"/>
    </row>
    <row r="21" spans="1:12">
      <c r="A21" s="1"/>
      <c r="B21" s="1">
        <v>230.46</v>
      </c>
      <c r="C21" s="1"/>
      <c r="D21" s="1"/>
      <c r="E21" s="1"/>
      <c r="F21" s="1"/>
      <c r="G21" s="1">
        <v>151.36000000000001</v>
      </c>
      <c r="H21" s="1"/>
      <c r="I21" s="1"/>
      <c r="J21" s="1"/>
      <c r="K21" s="1"/>
      <c r="L21" s="1"/>
    </row>
    <row r="22" spans="1:12">
      <c r="A22" s="1" t="s">
        <v>3</v>
      </c>
      <c r="B22" s="1">
        <v>240.68</v>
      </c>
      <c r="C22" s="1">
        <f>AVERAGE(B22:B24)</f>
        <v>216.70666666666668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>
        <v>233.22</v>
      </c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>
        <v>176.22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 t="s">
        <v>2</v>
      </c>
      <c r="B25" s="1">
        <v>210.17</v>
      </c>
      <c r="C25" s="1">
        <f>AVERAGE(B25:B27)</f>
        <v>206.55333333333331</v>
      </c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>
        <v>239.52</v>
      </c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>
        <v>169.97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 t="s">
        <v>1</v>
      </c>
      <c r="B28" s="1">
        <v>179.49</v>
      </c>
      <c r="C28" s="1">
        <f>AVERAGE(B28:B30)</f>
        <v>236.50333333333333</v>
      </c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>
        <v>240.34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>
        <v>289.68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8" spans="1:12" ht="18.75">
      <c r="A38" s="3" t="s">
        <v>20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40" spans="1:12">
      <c r="A40" s="1" t="s">
        <v>19</v>
      </c>
      <c r="B40" s="1" t="s">
        <v>18</v>
      </c>
      <c r="C40" s="1" t="s">
        <v>17</v>
      </c>
      <c r="D40" s="1" t="s">
        <v>16</v>
      </c>
      <c r="E40" s="1" t="s">
        <v>15</v>
      </c>
      <c r="F40" s="1" t="s">
        <v>14</v>
      </c>
      <c r="G40" s="1" t="s">
        <v>13</v>
      </c>
      <c r="H40" s="1" t="s">
        <v>12</v>
      </c>
      <c r="I40" s="1" t="s">
        <v>11</v>
      </c>
      <c r="J40" s="1" t="s">
        <v>10</v>
      </c>
      <c r="K40" s="1" t="s">
        <v>9</v>
      </c>
      <c r="L40" s="1" t="s">
        <v>8</v>
      </c>
    </row>
    <row r="41" spans="1:12">
      <c r="A41" s="1" t="s">
        <v>7</v>
      </c>
      <c r="B41" s="2">
        <v>124.75</v>
      </c>
      <c r="C41" s="2">
        <f>AVERAGE(B41:B43)</f>
        <v>132.63</v>
      </c>
      <c r="D41" s="2">
        <f>AVERAGE(C41:C72)</f>
        <v>129.715</v>
      </c>
      <c r="E41" s="2">
        <f>STDEV(C41:C84)</f>
        <v>19.601567235688975</v>
      </c>
      <c r="F41" s="2">
        <f>VAR(C41:C64)</f>
        <v>384.2214380952355</v>
      </c>
      <c r="G41" s="2">
        <v>138.28</v>
      </c>
      <c r="H41" s="1">
        <f>AVERAGE(G41:G43)</f>
        <v>163.57333333333335</v>
      </c>
      <c r="I41" s="1">
        <f>AVERAGE(H41:H62)</f>
        <v>181.19619047619048</v>
      </c>
      <c r="J41" s="1">
        <f>STDEV(H41:H97)</f>
        <v>26.913095767851036</v>
      </c>
      <c r="K41" s="1">
        <f>VAR(H41:H67)</f>
        <v>724.3147238095213</v>
      </c>
      <c r="L41" s="1">
        <f>TTEST(C41:C61,H41:H63,2,3)</f>
        <v>2.867522642134324E-3</v>
      </c>
    </row>
    <row r="42" spans="1:12">
      <c r="A42" s="1"/>
      <c r="B42" s="2">
        <v>131.28</v>
      </c>
      <c r="C42" s="2"/>
      <c r="D42" s="2"/>
      <c r="E42" s="2"/>
      <c r="F42" s="2"/>
      <c r="G42" s="2">
        <v>157.43</v>
      </c>
      <c r="H42" s="1"/>
      <c r="I42" s="1"/>
      <c r="J42" s="1"/>
      <c r="K42" s="1"/>
      <c r="L42" s="1"/>
    </row>
    <row r="43" spans="1:12">
      <c r="A43" s="1"/>
      <c r="B43" s="2">
        <v>141.86000000000001</v>
      </c>
      <c r="C43" s="2"/>
      <c r="D43" s="2"/>
      <c r="E43" s="2"/>
      <c r="F43" s="2"/>
      <c r="G43" s="2">
        <v>195.01</v>
      </c>
      <c r="H43" s="1"/>
      <c r="I43" s="1"/>
      <c r="J43" s="1"/>
      <c r="K43" s="1"/>
      <c r="L43" s="1"/>
    </row>
    <row r="44" spans="1:12">
      <c r="A44" s="1" t="s">
        <v>6</v>
      </c>
      <c r="B44" s="2">
        <v>124.75</v>
      </c>
      <c r="C44" s="2">
        <f>AVERAGE(B44:B46)</f>
        <v>132.63</v>
      </c>
      <c r="D44" s="2"/>
      <c r="E44" s="2"/>
      <c r="F44" s="2"/>
      <c r="G44" s="2">
        <v>190.71</v>
      </c>
      <c r="H44" s="1">
        <f>AVERAGE(G44:G46)</f>
        <v>187.53</v>
      </c>
      <c r="I44" s="1"/>
      <c r="J44" s="1"/>
      <c r="K44" s="1"/>
      <c r="L44" s="1"/>
    </row>
    <row r="45" spans="1:12">
      <c r="A45" s="1"/>
      <c r="B45" s="2">
        <v>131.28</v>
      </c>
      <c r="C45" s="2"/>
      <c r="D45" s="2"/>
      <c r="E45" s="2"/>
      <c r="F45" s="2"/>
      <c r="G45" s="2">
        <v>160.91999999999999</v>
      </c>
      <c r="H45" s="1"/>
      <c r="I45" s="1"/>
      <c r="J45" s="1"/>
      <c r="K45" s="1"/>
      <c r="L45" s="1"/>
    </row>
    <row r="46" spans="1:12">
      <c r="A46" s="1"/>
      <c r="B46" s="2">
        <v>141.86000000000001</v>
      </c>
      <c r="C46" s="2"/>
      <c r="D46" s="2"/>
      <c r="E46" s="2"/>
      <c r="F46" s="2"/>
      <c r="G46" s="2">
        <v>210.96</v>
      </c>
      <c r="H46" s="1"/>
      <c r="I46" s="1"/>
      <c r="J46" s="1"/>
      <c r="K46" s="1"/>
      <c r="L46" s="1"/>
    </row>
    <row r="47" spans="1:12">
      <c r="A47" s="1" t="s">
        <v>5</v>
      </c>
      <c r="B47" s="2">
        <v>124.75</v>
      </c>
      <c r="C47" s="2">
        <f>AVERAGE(B47:B49)</f>
        <v>132.63</v>
      </c>
      <c r="D47" s="2"/>
      <c r="E47" s="2"/>
      <c r="F47" s="2"/>
      <c r="G47" s="2">
        <v>110.52</v>
      </c>
      <c r="H47" s="1">
        <f>AVERAGE(G47:G49)</f>
        <v>153.4</v>
      </c>
      <c r="I47" s="1"/>
      <c r="J47" s="1"/>
      <c r="K47" s="1"/>
      <c r="L47" s="1"/>
    </row>
    <row r="48" spans="1:12">
      <c r="A48" s="1"/>
      <c r="B48" s="2">
        <v>131.28</v>
      </c>
      <c r="C48" s="2"/>
      <c r="D48" s="2"/>
      <c r="E48" s="2"/>
      <c r="F48" s="2"/>
      <c r="G48" s="2">
        <v>165.72</v>
      </c>
      <c r="H48" s="1"/>
      <c r="I48" s="1"/>
      <c r="J48" s="1"/>
      <c r="K48" s="1"/>
      <c r="L48" s="1"/>
    </row>
    <row r="49" spans="1:12">
      <c r="A49" s="1"/>
      <c r="B49" s="2">
        <v>141.86000000000001</v>
      </c>
      <c r="C49" s="2"/>
      <c r="D49" s="2"/>
      <c r="E49" s="2"/>
      <c r="F49" s="2"/>
      <c r="G49" s="2">
        <v>183.96</v>
      </c>
      <c r="H49" s="1"/>
      <c r="I49" s="1"/>
      <c r="J49" s="1"/>
      <c r="K49" s="1"/>
      <c r="L49" s="1"/>
    </row>
    <row r="50" spans="1:12">
      <c r="A50" s="1" t="s">
        <v>4</v>
      </c>
      <c r="B50" s="2">
        <v>134.12</v>
      </c>
      <c r="C50" s="2">
        <f>AVERAGE(B50:B52)</f>
        <v>157.37333333333333</v>
      </c>
      <c r="D50" s="2"/>
      <c r="E50" s="2"/>
      <c r="F50" s="2"/>
      <c r="G50" s="2">
        <v>149.71</v>
      </c>
      <c r="H50" s="1">
        <f>AVERAGE(G50:G52)</f>
        <v>162.79333333333332</v>
      </c>
      <c r="I50" s="1"/>
      <c r="J50" s="1"/>
      <c r="K50" s="1"/>
      <c r="L50" s="1"/>
    </row>
    <row r="51" spans="1:12">
      <c r="A51" s="1"/>
      <c r="B51" s="2">
        <v>152.31</v>
      </c>
      <c r="C51" s="2"/>
      <c r="D51" s="2"/>
      <c r="E51" s="2"/>
      <c r="F51" s="2"/>
      <c r="G51" s="2">
        <v>173.21</v>
      </c>
      <c r="H51" s="1"/>
      <c r="I51" s="1"/>
      <c r="J51" s="1"/>
      <c r="K51" s="1"/>
      <c r="L51" s="1"/>
    </row>
    <row r="52" spans="1:12">
      <c r="A52" s="1"/>
      <c r="B52" s="2">
        <v>185.69</v>
      </c>
      <c r="C52" s="2"/>
      <c r="D52" s="2"/>
      <c r="E52" s="2"/>
      <c r="F52" s="2"/>
      <c r="G52" s="2">
        <v>165.46</v>
      </c>
      <c r="H52" s="1"/>
      <c r="I52" s="1"/>
      <c r="J52" s="1"/>
      <c r="K52" s="1"/>
      <c r="L52" s="1"/>
    </row>
    <row r="53" spans="1:12">
      <c r="A53" s="1" t="s">
        <v>3</v>
      </c>
      <c r="B53" s="2">
        <v>121.42</v>
      </c>
      <c r="C53" s="2">
        <f>AVERAGE(B53:B55)</f>
        <v>126.73333333333335</v>
      </c>
      <c r="D53" s="2"/>
      <c r="E53" s="2"/>
      <c r="F53" s="2"/>
      <c r="G53" s="2">
        <v>158.25</v>
      </c>
      <c r="H53" s="1">
        <f>AVERAGE(G53:G55)</f>
        <v>172.21</v>
      </c>
      <c r="I53" s="1"/>
      <c r="J53" s="1"/>
      <c r="K53" s="1"/>
      <c r="L53" s="1"/>
    </row>
    <row r="54" spans="1:12">
      <c r="A54" s="1"/>
      <c r="B54" s="2">
        <v>128.19</v>
      </c>
      <c r="C54" s="2"/>
      <c r="D54" s="2"/>
      <c r="E54" s="2"/>
      <c r="F54" s="2"/>
      <c r="G54" s="2">
        <v>168.73</v>
      </c>
      <c r="H54" s="1"/>
      <c r="I54" s="1"/>
      <c r="J54" s="1"/>
      <c r="K54" s="1"/>
      <c r="L54" s="1"/>
    </row>
    <row r="55" spans="1:12">
      <c r="A55" s="1"/>
      <c r="B55" s="2">
        <v>130.59</v>
      </c>
      <c r="C55" s="2"/>
      <c r="D55" s="2"/>
      <c r="E55" s="2"/>
      <c r="F55" s="2"/>
      <c r="G55" s="2">
        <v>189.65</v>
      </c>
      <c r="H55" s="1"/>
      <c r="I55" s="1"/>
      <c r="J55" s="1"/>
      <c r="K55" s="1"/>
      <c r="L55" s="1"/>
    </row>
    <row r="56" spans="1:12">
      <c r="A56" s="1" t="s">
        <v>2</v>
      </c>
      <c r="B56" s="2">
        <v>126.32</v>
      </c>
      <c r="C56" s="2">
        <f>AVERAGE(B56:B58)</f>
        <v>148.79</v>
      </c>
      <c r="D56" s="2"/>
      <c r="E56" s="2"/>
      <c r="F56" s="2"/>
      <c r="G56" s="2">
        <v>200.38</v>
      </c>
      <c r="H56" s="1">
        <f>AVERAGE(G56:G58)</f>
        <v>197.20333333333335</v>
      </c>
      <c r="I56" s="1"/>
      <c r="J56" s="1"/>
      <c r="K56" s="1"/>
      <c r="L56" s="1"/>
    </row>
    <row r="57" spans="1:12">
      <c r="A57" s="1"/>
      <c r="B57" s="2">
        <v>160.11000000000001</v>
      </c>
      <c r="C57" s="2"/>
      <c r="D57" s="2"/>
      <c r="E57" s="2"/>
      <c r="F57" s="2"/>
      <c r="G57" s="2">
        <v>210.3</v>
      </c>
      <c r="H57" s="1"/>
      <c r="I57" s="1"/>
      <c r="J57" s="1"/>
      <c r="K57" s="1"/>
      <c r="L57" s="1"/>
    </row>
    <row r="58" spans="1:12">
      <c r="A58" s="1"/>
      <c r="B58" s="2">
        <v>159.94</v>
      </c>
      <c r="C58" s="2"/>
      <c r="D58" s="2"/>
      <c r="E58" s="2"/>
      <c r="F58" s="2"/>
      <c r="G58" s="2">
        <v>180.93</v>
      </c>
      <c r="H58" s="1"/>
      <c r="I58" s="1"/>
      <c r="J58" s="1"/>
      <c r="K58" s="1"/>
      <c r="L58" s="1"/>
    </row>
    <row r="59" spans="1:12">
      <c r="A59" s="1" t="s">
        <v>1</v>
      </c>
      <c r="B59" s="2">
        <v>94.24</v>
      </c>
      <c r="C59" s="2">
        <f>AVERAGE(B59:B61)</f>
        <v>112.08</v>
      </c>
      <c r="D59" s="2"/>
      <c r="E59" s="2"/>
      <c r="F59" s="2"/>
      <c r="G59" s="2">
        <v>230.58</v>
      </c>
      <c r="H59" s="1">
        <f>AVERAGE(G59:G61)</f>
        <v>231.66333333333333</v>
      </c>
      <c r="I59" s="1"/>
      <c r="J59" s="1"/>
      <c r="K59" s="1"/>
      <c r="L59" s="1"/>
    </row>
    <row r="60" spans="1:12">
      <c r="A60" s="1"/>
      <c r="B60" s="2">
        <v>119.89</v>
      </c>
      <c r="C60" s="2"/>
      <c r="D60" s="2"/>
      <c r="E60" s="2"/>
      <c r="F60" s="2"/>
      <c r="G60" s="2">
        <v>224.23</v>
      </c>
      <c r="H60" s="1"/>
      <c r="I60" s="1"/>
      <c r="J60" s="1"/>
      <c r="K60" s="1"/>
      <c r="L60" s="1"/>
    </row>
    <row r="61" spans="1:12">
      <c r="A61" s="1"/>
      <c r="B61" s="2">
        <v>122.11</v>
      </c>
      <c r="C61" s="2"/>
      <c r="D61" s="2"/>
      <c r="E61" s="2"/>
      <c r="F61" s="2"/>
      <c r="G61" s="2">
        <v>240.18</v>
      </c>
      <c r="H61" s="1"/>
      <c r="I61" s="1"/>
      <c r="J61" s="1"/>
      <c r="K61" s="1"/>
      <c r="L61" s="1"/>
    </row>
    <row r="62" spans="1:12">
      <c r="A62" s="1" t="s">
        <v>0</v>
      </c>
      <c r="B62" s="2">
        <v>84.24</v>
      </c>
      <c r="C62" s="2">
        <f>AVERAGE(B62:B64)</f>
        <v>94.85333333333331</v>
      </c>
      <c r="D62" s="2"/>
      <c r="E62" s="2"/>
      <c r="F62" s="2"/>
      <c r="G62" s="2"/>
      <c r="H62" s="1"/>
      <c r="I62" s="1"/>
      <c r="J62" s="1"/>
      <c r="K62" s="1"/>
      <c r="L62" s="1"/>
    </row>
    <row r="63" spans="1:12">
      <c r="A63" s="1"/>
      <c r="B63" s="1">
        <v>99.91</v>
      </c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>
        <v>100.41</v>
      </c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</sheetData>
  <pageMargins left="0.75" right="0.75" top="1" bottom="1" header="0.5" footer="0.5"/>
  <pageSetup paperSize="9" orientation="portrait" horizontalDpi="4294967292" verticalDpi="4294967292"/>
  <tableParts count="2">
    <tablePart r:id="rId1"/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7"/>
  <sheetViews>
    <sheetView topLeftCell="D108" workbookViewId="0">
      <selection activeCell="AH221" sqref="AH221"/>
    </sheetView>
  </sheetViews>
  <sheetFormatPr baseColWidth="10" defaultColWidth="10.83203125" defaultRowHeight="12" x14ac:dyDescent="0"/>
  <cols>
    <col min="1" max="8" width="10.83203125" style="6"/>
    <col min="9" max="9" width="13.5" style="6" customWidth="1"/>
    <col min="10" max="16384" width="10.83203125" style="6"/>
  </cols>
  <sheetData>
    <row r="1" spans="1:21">
      <c r="A1" s="6" t="s">
        <v>53</v>
      </c>
    </row>
    <row r="2" spans="1:21">
      <c r="A2" s="6" t="s">
        <v>52</v>
      </c>
    </row>
    <row r="4" spans="1:21" ht="12.75" thickBot="1">
      <c r="A4" s="227" t="s">
        <v>51</v>
      </c>
    </row>
    <row r="5" spans="1:21" ht="12.75" thickBot="1">
      <c r="A5" s="124" t="s">
        <v>46</v>
      </c>
      <c r="B5" s="224">
        <v>40150</v>
      </c>
      <c r="C5" s="224">
        <v>40379</v>
      </c>
      <c r="D5" s="224">
        <v>40381</v>
      </c>
      <c r="I5" s="224">
        <v>40379</v>
      </c>
      <c r="J5" s="224">
        <v>40381</v>
      </c>
      <c r="K5" s="224">
        <v>40392</v>
      </c>
      <c r="L5" s="224">
        <v>40378</v>
      </c>
      <c r="Q5" s="226" t="s">
        <v>45</v>
      </c>
      <c r="S5" s="196"/>
      <c r="T5" s="225" t="s">
        <v>45</v>
      </c>
      <c r="U5" s="196"/>
    </row>
    <row r="6" spans="1:21">
      <c r="A6" s="124"/>
      <c r="B6" s="124"/>
      <c r="C6" s="224"/>
      <c r="D6" s="224"/>
      <c r="I6" s="195"/>
      <c r="K6" s="195"/>
      <c r="S6" s="196"/>
      <c r="T6" s="196"/>
      <c r="U6" s="196"/>
    </row>
    <row r="7" spans="1:21">
      <c r="A7" s="124" t="s">
        <v>44</v>
      </c>
      <c r="B7" s="223" t="s">
        <v>50</v>
      </c>
      <c r="C7" s="223" t="s">
        <v>50</v>
      </c>
      <c r="D7" s="223" t="s">
        <v>50</v>
      </c>
      <c r="F7" s="140" t="s">
        <v>42</v>
      </c>
      <c r="G7" s="191" t="s">
        <v>32</v>
      </c>
      <c r="I7" s="221" t="s">
        <v>35</v>
      </c>
      <c r="J7" s="222" t="s">
        <v>35</v>
      </c>
      <c r="K7" s="221" t="s">
        <v>35</v>
      </c>
      <c r="L7" s="221" t="s">
        <v>35</v>
      </c>
      <c r="N7" s="140" t="s">
        <v>42</v>
      </c>
      <c r="O7" s="191" t="s">
        <v>32</v>
      </c>
      <c r="Q7" s="111" t="s">
        <v>41</v>
      </c>
      <c r="R7" s="191" t="s">
        <v>32</v>
      </c>
      <c r="S7" s="196"/>
      <c r="T7" s="220" t="s">
        <v>41</v>
      </c>
      <c r="U7" s="219" t="s">
        <v>32</v>
      </c>
    </row>
    <row r="8" spans="1:21">
      <c r="A8" s="124">
        <v>0</v>
      </c>
      <c r="B8" s="199">
        <v>9</v>
      </c>
      <c r="C8" s="199">
        <v>33</v>
      </c>
      <c r="D8" s="199">
        <v>10</v>
      </c>
      <c r="F8" s="6">
        <f t="shared" ref="F8:F43" si="0">SUM(B8:D8)</f>
        <v>52</v>
      </c>
      <c r="G8" s="6">
        <f t="shared" ref="G8:G36" si="1">F8/$F$8*100</f>
        <v>100</v>
      </c>
      <c r="I8" s="199">
        <v>31</v>
      </c>
      <c r="J8" s="199">
        <v>8</v>
      </c>
      <c r="K8" s="199">
        <v>21</v>
      </c>
      <c r="L8" s="199">
        <v>22</v>
      </c>
      <c r="N8" s="6">
        <f t="shared" ref="N8:N46" si="2">SUM(I8:L8)</f>
        <v>82</v>
      </c>
      <c r="O8" s="6">
        <f t="shared" ref="O8:O29" si="3">N8/$N$8*100</f>
        <v>100</v>
      </c>
      <c r="Q8" s="152">
        <f t="shared" ref="Q8:Q43" si="4">SUM(F8,N8)</f>
        <v>134</v>
      </c>
      <c r="R8" s="6">
        <f t="shared" ref="R8:R29" si="5">Q8/$Q$8*100</f>
        <v>100</v>
      </c>
      <c r="S8" s="196"/>
      <c r="T8" s="196">
        <v>205</v>
      </c>
      <c r="U8" s="196">
        <v>100</v>
      </c>
    </row>
    <row r="9" spans="1:21" ht="12.75" thickBot="1">
      <c r="A9" s="124">
        <v>1</v>
      </c>
      <c r="B9" s="199">
        <v>9</v>
      </c>
      <c r="C9" s="199">
        <v>32</v>
      </c>
      <c r="D9" s="199">
        <v>10</v>
      </c>
      <c r="F9" s="6">
        <f t="shared" si="0"/>
        <v>51</v>
      </c>
      <c r="G9" s="6">
        <f t="shared" si="1"/>
        <v>98.076923076923066</v>
      </c>
      <c r="I9" s="199">
        <v>30</v>
      </c>
      <c r="J9" s="213">
        <v>8</v>
      </c>
      <c r="K9" s="199">
        <v>19</v>
      </c>
      <c r="L9" s="198">
        <v>21</v>
      </c>
      <c r="N9" s="6">
        <f t="shared" si="2"/>
        <v>78</v>
      </c>
      <c r="O9" s="6">
        <f t="shared" si="3"/>
        <v>95.121951219512198</v>
      </c>
      <c r="Q9" s="152">
        <f t="shared" si="4"/>
        <v>129</v>
      </c>
      <c r="R9" s="6">
        <f t="shared" si="5"/>
        <v>96.268656716417908</v>
      </c>
      <c r="S9" s="196"/>
      <c r="T9" s="196">
        <v>195</v>
      </c>
      <c r="U9" s="196">
        <v>95.12195122</v>
      </c>
    </row>
    <row r="10" spans="1:21">
      <c r="A10" s="124">
        <v>2</v>
      </c>
      <c r="B10" s="199">
        <v>9</v>
      </c>
      <c r="C10" s="199">
        <v>32</v>
      </c>
      <c r="D10" s="199">
        <v>10</v>
      </c>
      <c r="F10" s="6">
        <f t="shared" si="0"/>
        <v>51</v>
      </c>
      <c r="G10" s="6">
        <f t="shared" si="1"/>
        <v>98.076923076923066</v>
      </c>
      <c r="I10" s="199">
        <v>29</v>
      </c>
      <c r="J10" s="207">
        <v>8</v>
      </c>
      <c r="K10" s="218">
        <v>16</v>
      </c>
      <c r="L10" s="198">
        <v>21</v>
      </c>
      <c r="N10" s="6">
        <f t="shared" si="2"/>
        <v>74</v>
      </c>
      <c r="O10" s="6">
        <f t="shared" si="3"/>
        <v>90.243902439024396</v>
      </c>
      <c r="Q10" s="152">
        <f t="shared" si="4"/>
        <v>125</v>
      </c>
      <c r="R10" s="6">
        <f t="shared" si="5"/>
        <v>93.28358208955224</v>
      </c>
      <c r="S10" s="196"/>
      <c r="T10" s="196">
        <v>190</v>
      </c>
      <c r="U10" s="196">
        <v>92.68292683</v>
      </c>
    </row>
    <row r="11" spans="1:21" ht="12.75" thickBot="1">
      <c r="A11" s="124">
        <v>3</v>
      </c>
      <c r="B11" s="199">
        <v>9</v>
      </c>
      <c r="C11" s="213">
        <v>32</v>
      </c>
      <c r="D11" s="199">
        <v>10</v>
      </c>
      <c r="F11" s="6">
        <f t="shared" si="0"/>
        <v>51</v>
      </c>
      <c r="G11" s="6">
        <f t="shared" si="1"/>
        <v>98.076923076923066</v>
      </c>
      <c r="I11" s="213">
        <v>29</v>
      </c>
      <c r="J11" s="206">
        <v>8</v>
      </c>
      <c r="K11" s="218">
        <v>15</v>
      </c>
      <c r="L11" s="198">
        <v>21</v>
      </c>
      <c r="N11" s="6">
        <f t="shared" si="2"/>
        <v>73</v>
      </c>
      <c r="O11" s="6">
        <f t="shared" si="3"/>
        <v>89.024390243902445</v>
      </c>
      <c r="Q11" s="152">
        <f t="shared" si="4"/>
        <v>124</v>
      </c>
      <c r="R11" s="6">
        <f t="shared" si="5"/>
        <v>92.537313432835816</v>
      </c>
      <c r="S11" s="196"/>
      <c r="T11" s="196">
        <v>187</v>
      </c>
      <c r="U11" s="196">
        <v>91.219512199999997</v>
      </c>
    </row>
    <row r="12" spans="1:21">
      <c r="A12" s="124">
        <v>4</v>
      </c>
      <c r="B12" s="199">
        <v>9</v>
      </c>
      <c r="C12" s="217">
        <v>32</v>
      </c>
      <c r="D12" s="199">
        <v>10</v>
      </c>
      <c r="F12" s="6">
        <f t="shared" si="0"/>
        <v>51</v>
      </c>
      <c r="G12" s="6">
        <f t="shared" si="1"/>
        <v>98.076923076923066</v>
      </c>
      <c r="I12" s="213">
        <v>29</v>
      </c>
      <c r="J12" s="201">
        <v>7</v>
      </c>
      <c r="K12" s="199">
        <v>15</v>
      </c>
      <c r="L12" s="198">
        <v>21</v>
      </c>
      <c r="N12" s="6">
        <f t="shared" si="2"/>
        <v>72</v>
      </c>
      <c r="O12" s="6">
        <f t="shared" si="3"/>
        <v>87.804878048780495</v>
      </c>
      <c r="Q12" s="152">
        <f t="shared" si="4"/>
        <v>123</v>
      </c>
      <c r="R12" s="6">
        <f t="shared" si="5"/>
        <v>91.791044776119406</v>
      </c>
      <c r="S12" s="196"/>
      <c r="T12" s="196">
        <v>186</v>
      </c>
      <c r="U12" s="196">
        <v>90.731707319999998</v>
      </c>
    </row>
    <row r="13" spans="1:21" ht="12.75" thickBot="1">
      <c r="A13" s="124">
        <v>5</v>
      </c>
      <c r="B13" s="199">
        <v>9</v>
      </c>
      <c r="C13" s="216">
        <v>31</v>
      </c>
      <c r="D13" s="199">
        <v>10</v>
      </c>
      <c r="F13" s="6">
        <f t="shared" si="0"/>
        <v>50</v>
      </c>
      <c r="G13" s="6">
        <f t="shared" si="1"/>
        <v>96.15384615384616</v>
      </c>
      <c r="I13" s="213">
        <v>29</v>
      </c>
      <c r="J13" s="199">
        <v>7</v>
      </c>
      <c r="K13" s="198">
        <v>15</v>
      </c>
      <c r="L13" s="198">
        <v>21</v>
      </c>
      <c r="N13" s="6">
        <f t="shared" si="2"/>
        <v>72</v>
      </c>
      <c r="O13" s="6">
        <f t="shared" si="3"/>
        <v>87.804878048780495</v>
      </c>
      <c r="Q13" s="152">
        <f t="shared" si="4"/>
        <v>122</v>
      </c>
      <c r="R13" s="6">
        <f t="shared" si="5"/>
        <v>91.044776119402982</v>
      </c>
      <c r="S13" s="196"/>
      <c r="T13" s="196">
        <v>183</v>
      </c>
      <c r="U13" s="196">
        <v>89.268292680000002</v>
      </c>
    </row>
    <row r="14" spans="1:21" ht="12.75" thickBot="1">
      <c r="A14" s="124">
        <v>6</v>
      </c>
      <c r="B14" s="199">
        <v>9</v>
      </c>
      <c r="C14" s="205">
        <v>30</v>
      </c>
      <c r="D14" s="199">
        <v>10</v>
      </c>
      <c r="F14" s="6">
        <f t="shared" si="0"/>
        <v>49</v>
      </c>
      <c r="G14" s="6">
        <f t="shared" si="1"/>
        <v>94.230769230769226</v>
      </c>
      <c r="I14" s="213">
        <v>29</v>
      </c>
      <c r="J14" s="199">
        <v>7</v>
      </c>
      <c r="K14" s="198">
        <v>14</v>
      </c>
      <c r="L14" s="198">
        <v>21</v>
      </c>
      <c r="N14" s="6">
        <f t="shared" si="2"/>
        <v>71</v>
      </c>
      <c r="O14" s="6">
        <f t="shared" si="3"/>
        <v>86.58536585365853</v>
      </c>
      <c r="Q14" s="152">
        <f t="shared" si="4"/>
        <v>120</v>
      </c>
      <c r="R14" s="6">
        <f t="shared" si="5"/>
        <v>89.552238805970148</v>
      </c>
      <c r="S14" s="196"/>
      <c r="T14" s="196">
        <v>181</v>
      </c>
      <c r="U14" s="196">
        <v>88.292682929999998</v>
      </c>
    </row>
    <row r="15" spans="1:21" ht="12.75" thickBot="1">
      <c r="A15" s="124">
        <v>7</v>
      </c>
      <c r="B15" s="199">
        <v>9</v>
      </c>
      <c r="C15" s="215">
        <v>29</v>
      </c>
      <c r="D15" s="199">
        <v>10</v>
      </c>
      <c r="F15" s="6">
        <f t="shared" si="0"/>
        <v>48</v>
      </c>
      <c r="G15" s="6">
        <f t="shared" si="1"/>
        <v>92.307692307692307</v>
      </c>
      <c r="I15" s="214">
        <v>29</v>
      </c>
      <c r="J15" s="199">
        <v>7</v>
      </c>
      <c r="K15" s="199">
        <v>14</v>
      </c>
      <c r="L15" s="198">
        <v>21</v>
      </c>
      <c r="N15" s="6">
        <f t="shared" si="2"/>
        <v>71</v>
      </c>
      <c r="O15" s="6">
        <f t="shared" si="3"/>
        <v>86.58536585365853</v>
      </c>
      <c r="Q15" s="152">
        <f t="shared" si="4"/>
        <v>119</v>
      </c>
      <c r="R15" s="6">
        <f t="shared" si="5"/>
        <v>88.805970149253739</v>
      </c>
      <c r="S15" s="196"/>
      <c r="T15" s="196">
        <v>175</v>
      </c>
      <c r="U15" s="196">
        <v>85.365853659999999</v>
      </c>
    </row>
    <row r="16" spans="1:21">
      <c r="A16" s="124">
        <v>8</v>
      </c>
      <c r="B16" s="199">
        <v>9</v>
      </c>
      <c r="C16" s="201">
        <v>28</v>
      </c>
      <c r="D16" s="199">
        <v>10</v>
      </c>
      <c r="F16" s="6">
        <f t="shared" si="0"/>
        <v>47</v>
      </c>
      <c r="G16" s="6">
        <f t="shared" si="1"/>
        <v>90.384615384615387</v>
      </c>
      <c r="I16" s="213">
        <v>29</v>
      </c>
      <c r="J16" s="199">
        <v>7</v>
      </c>
      <c r="K16" s="199">
        <v>14</v>
      </c>
      <c r="L16" s="198">
        <v>21</v>
      </c>
      <c r="N16" s="6">
        <f t="shared" si="2"/>
        <v>71</v>
      </c>
      <c r="O16" s="6">
        <f t="shared" si="3"/>
        <v>86.58536585365853</v>
      </c>
      <c r="Q16" s="152">
        <f t="shared" si="4"/>
        <v>118</v>
      </c>
      <c r="R16" s="6">
        <f t="shared" si="5"/>
        <v>88.059701492537314</v>
      </c>
      <c r="S16" s="196"/>
      <c r="T16" s="196">
        <v>173</v>
      </c>
      <c r="U16" s="196">
        <v>84.390243900000002</v>
      </c>
    </row>
    <row r="17" spans="1:21">
      <c r="A17" s="124">
        <v>9</v>
      </c>
      <c r="B17" s="199">
        <v>9</v>
      </c>
      <c r="C17" s="198">
        <v>27</v>
      </c>
      <c r="D17" s="199">
        <v>10</v>
      </c>
      <c r="F17" s="6">
        <f t="shared" si="0"/>
        <v>46</v>
      </c>
      <c r="G17" s="6">
        <f t="shared" si="1"/>
        <v>88.461538461538453</v>
      </c>
      <c r="I17" s="213">
        <v>29</v>
      </c>
      <c r="J17" s="199">
        <v>7</v>
      </c>
      <c r="K17" s="199">
        <v>14</v>
      </c>
      <c r="L17" s="198">
        <v>21</v>
      </c>
      <c r="N17" s="6">
        <f t="shared" si="2"/>
        <v>71</v>
      </c>
      <c r="O17" s="6">
        <f t="shared" si="3"/>
        <v>86.58536585365853</v>
      </c>
      <c r="Q17" s="152">
        <f t="shared" si="4"/>
        <v>117</v>
      </c>
      <c r="R17" s="6">
        <f t="shared" si="5"/>
        <v>87.31343283582089</v>
      </c>
      <c r="S17" s="196"/>
      <c r="T17" s="196">
        <v>171</v>
      </c>
      <c r="U17" s="196">
        <v>83.414634149999998</v>
      </c>
    </row>
    <row r="18" spans="1:21">
      <c r="A18" s="124">
        <v>10</v>
      </c>
      <c r="B18" s="199">
        <v>9</v>
      </c>
      <c r="C18" s="198">
        <v>27</v>
      </c>
      <c r="D18" s="199">
        <v>10</v>
      </c>
      <c r="F18" s="6">
        <f t="shared" si="0"/>
        <v>46</v>
      </c>
      <c r="G18" s="6">
        <f t="shared" si="1"/>
        <v>88.461538461538453</v>
      </c>
      <c r="I18" s="213">
        <v>29</v>
      </c>
      <c r="J18" s="199">
        <v>7</v>
      </c>
      <c r="K18" s="199">
        <v>13</v>
      </c>
      <c r="L18" s="198">
        <v>21</v>
      </c>
      <c r="N18" s="6">
        <f t="shared" si="2"/>
        <v>70</v>
      </c>
      <c r="O18" s="6">
        <f t="shared" si="3"/>
        <v>85.365853658536579</v>
      </c>
      <c r="Q18" s="152">
        <f t="shared" si="4"/>
        <v>116</v>
      </c>
      <c r="R18" s="6">
        <f t="shared" si="5"/>
        <v>86.567164179104466</v>
      </c>
      <c r="S18" s="196"/>
      <c r="T18" s="196">
        <v>170</v>
      </c>
      <c r="U18" s="196">
        <v>82.926829269999999</v>
      </c>
    </row>
    <row r="19" spans="1:21">
      <c r="A19" s="124">
        <v>11</v>
      </c>
      <c r="B19" s="199">
        <v>9</v>
      </c>
      <c r="C19" s="198">
        <v>27</v>
      </c>
      <c r="D19" s="199">
        <v>10</v>
      </c>
      <c r="F19" s="6">
        <f t="shared" si="0"/>
        <v>46</v>
      </c>
      <c r="G19" s="6">
        <f t="shared" si="1"/>
        <v>88.461538461538453</v>
      </c>
      <c r="I19" s="213">
        <v>29</v>
      </c>
      <c r="J19" s="199">
        <v>7</v>
      </c>
      <c r="K19" s="199">
        <v>12</v>
      </c>
      <c r="L19" s="198">
        <v>21</v>
      </c>
      <c r="N19" s="6">
        <f t="shared" si="2"/>
        <v>69</v>
      </c>
      <c r="O19" s="6">
        <f t="shared" si="3"/>
        <v>84.146341463414629</v>
      </c>
      <c r="Q19" s="152">
        <f t="shared" si="4"/>
        <v>115</v>
      </c>
      <c r="R19" s="6">
        <f t="shared" si="5"/>
        <v>85.820895522388057</v>
      </c>
      <c r="S19" s="196"/>
      <c r="T19" s="196">
        <v>168</v>
      </c>
      <c r="U19" s="196">
        <v>81.951219510000001</v>
      </c>
    </row>
    <row r="20" spans="1:21" ht="12.75" thickBot="1">
      <c r="A20" s="124">
        <v>12</v>
      </c>
      <c r="B20" s="213">
        <v>9</v>
      </c>
      <c r="C20" s="199">
        <v>27</v>
      </c>
      <c r="D20" s="199">
        <v>10</v>
      </c>
      <c r="F20" s="6">
        <f t="shared" si="0"/>
        <v>46</v>
      </c>
      <c r="G20" s="6">
        <f t="shared" si="1"/>
        <v>88.461538461538453</v>
      </c>
      <c r="I20" s="199">
        <v>29</v>
      </c>
      <c r="J20" s="199">
        <v>7</v>
      </c>
      <c r="K20" s="199">
        <v>12</v>
      </c>
      <c r="L20" s="198">
        <v>21</v>
      </c>
      <c r="N20" s="6">
        <f t="shared" si="2"/>
        <v>69</v>
      </c>
      <c r="O20" s="6">
        <f t="shared" si="3"/>
        <v>84.146341463414629</v>
      </c>
      <c r="Q20" s="152">
        <f t="shared" si="4"/>
        <v>115</v>
      </c>
      <c r="R20" s="6">
        <f t="shared" si="5"/>
        <v>85.820895522388057</v>
      </c>
      <c r="S20" s="196"/>
      <c r="T20" s="196">
        <v>168</v>
      </c>
      <c r="U20" s="196">
        <v>81.951219510000001</v>
      </c>
    </row>
    <row r="21" spans="1:21">
      <c r="A21" s="124">
        <v>13</v>
      </c>
      <c r="B21" s="212">
        <v>9</v>
      </c>
      <c r="C21" s="199">
        <v>27</v>
      </c>
      <c r="D21" s="199">
        <v>10</v>
      </c>
      <c r="F21" s="6">
        <f t="shared" si="0"/>
        <v>46</v>
      </c>
      <c r="G21" s="6">
        <f t="shared" si="1"/>
        <v>88.461538461538453</v>
      </c>
      <c r="I21" s="199">
        <v>29</v>
      </c>
      <c r="J21" s="199">
        <v>7</v>
      </c>
      <c r="K21" s="199">
        <v>12</v>
      </c>
      <c r="L21" s="198">
        <v>21</v>
      </c>
      <c r="N21" s="6">
        <f t="shared" si="2"/>
        <v>69</v>
      </c>
      <c r="O21" s="6">
        <f t="shared" si="3"/>
        <v>84.146341463414629</v>
      </c>
      <c r="Q21" s="152">
        <f t="shared" si="4"/>
        <v>115</v>
      </c>
      <c r="R21" s="6">
        <f t="shared" si="5"/>
        <v>85.820895522388057</v>
      </c>
      <c r="S21" s="196"/>
      <c r="T21" s="196">
        <v>168</v>
      </c>
      <c r="U21" s="196">
        <v>81.951219510000001</v>
      </c>
    </row>
    <row r="22" spans="1:21" ht="12.75" thickBot="1">
      <c r="A22" s="124">
        <v>14</v>
      </c>
      <c r="B22" s="208">
        <v>9</v>
      </c>
      <c r="C22" s="199">
        <v>27</v>
      </c>
      <c r="D22" s="199">
        <v>10</v>
      </c>
      <c r="F22" s="6">
        <f t="shared" si="0"/>
        <v>46</v>
      </c>
      <c r="G22" s="6">
        <f t="shared" si="1"/>
        <v>88.461538461538453</v>
      </c>
      <c r="I22" s="199">
        <v>29</v>
      </c>
      <c r="J22" s="199">
        <v>7</v>
      </c>
      <c r="K22" s="199">
        <v>12</v>
      </c>
      <c r="L22" s="198">
        <v>21</v>
      </c>
      <c r="N22" s="6">
        <f t="shared" si="2"/>
        <v>69</v>
      </c>
      <c r="O22" s="6">
        <f t="shared" si="3"/>
        <v>84.146341463414629</v>
      </c>
      <c r="Q22" s="152">
        <f t="shared" si="4"/>
        <v>115</v>
      </c>
      <c r="R22" s="6">
        <f t="shared" si="5"/>
        <v>85.820895522388057</v>
      </c>
      <c r="S22" s="196"/>
      <c r="T22" s="196">
        <v>168</v>
      </c>
      <c r="U22" s="196">
        <v>81.951219510000001</v>
      </c>
    </row>
    <row r="23" spans="1:21" ht="12.75" thickBot="1">
      <c r="A23" s="124">
        <v>15</v>
      </c>
      <c r="B23" s="205">
        <v>9</v>
      </c>
      <c r="C23" s="199">
        <v>27</v>
      </c>
      <c r="D23" s="199">
        <v>10</v>
      </c>
      <c r="F23" s="6">
        <f t="shared" si="0"/>
        <v>46</v>
      </c>
      <c r="G23" s="6">
        <f t="shared" si="1"/>
        <v>88.461538461538453</v>
      </c>
      <c r="I23" s="199">
        <v>29</v>
      </c>
      <c r="J23" s="199">
        <v>7</v>
      </c>
      <c r="K23" s="199">
        <v>12</v>
      </c>
      <c r="L23" s="198">
        <v>21</v>
      </c>
      <c r="N23" s="6">
        <f t="shared" si="2"/>
        <v>69</v>
      </c>
      <c r="O23" s="6">
        <f t="shared" si="3"/>
        <v>84.146341463414629</v>
      </c>
      <c r="Q23" s="152">
        <f t="shared" si="4"/>
        <v>115</v>
      </c>
      <c r="R23" s="6">
        <f t="shared" si="5"/>
        <v>85.820895522388057</v>
      </c>
      <c r="S23" s="196"/>
      <c r="T23" s="196">
        <v>168</v>
      </c>
      <c r="U23" s="196">
        <v>81.951219510000001</v>
      </c>
    </row>
    <row r="24" spans="1:21" ht="12.75" thickBot="1">
      <c r="A24" s="124">
        <v>16</v>
      </c>
      <c r="B24" s="207">
        <v>9</v>
      </c>
      <c r="C24" s="199">
        <v>27</v>
      </c>
      <c r="D24" s="199">
        <v>10</v>
      </c>
      <c r="F24" s="6">
        <f t="shared" si="0"/>
        <v>46</v>
      </c>
      <c r="G24" s="6">
        <f t="shared" si="1"/>
        <v>88.461538461538453</v>
      </c>
      <c r="I24" s="199">
        <v>29</v>
      </c>
      <c r="J24" s="199">
        <v>7</v>
      </c>
      <c r="K24" s="199">
        <v>12</v>
      </c>
      <c r="L24" s="198">
        <v>21</v>
      </c>
      <c r="N24" s="6">
        <f t="shared" si="2"/>
        <v>69</v>
      </c>
      <c r="O24" s="6">
        <f t="shared" si="3"/>
        <v>84.146341463414629</v>
      </c>
      <c r="Q24" s="152">
        <f t="shared" si="4"/>
        <v>115</v>
      </c>
      <c r="R24" s="6">
        <f t="shared" si="5"/>
        <v>85.820895522388057</v>
      </c>
      <c r="S24" s="196"/>
      <c r="T24" s="196">
        <v>167</v>
      </c>
      <c r="U24" s="196">
        <v>81.463414630000003</v>
      </c>
    </row>
    <row r="25" spans="1:21" ht="12.75" thickBot="1">
      <c r="A25" s="124">
        <v>17</v>
      </c>
      <c r="B25" s="207">
        <v>9</v>
      </c>
      <c r="C25" s="199">
        <v>27</v>
      </c>
      <c r="D25" s="199">
        <v>10</v>
      </c>
      <c r="F25" s="6">
        <f t="shared" si="0"/>
        <v>46</v>
      </c>
      <c r="G25" s="6">
        <f t="shared" si="1"/>
        <v>88.461538461538453</v>
      </c>
      <c r="I25" s="199">
        <v>29</v>
      </c>
      <c r="J25" s="199">
        <v>7</v>
      </c>
      <c r="K25" s="199">
        <v>12</v>
      </c>
      <c r="L25" s="198">
        <v>21</v>
      </c>
      <c r="N25" s="6">
        <f t="shared" si="2"/>
        <v>69</v>
      </c>
      <c r="O25" s="6">
        <f t="shared" si="3"/>
        <v>84.146341463414629</v>
      </c>
      <c r="Q25" s="152">
        <f t="shared" si="4"/>
        <v>115</v>
      </c>
      <c r="R25" s="6">
        <f t="shared" si="5"/>
        <v>85.820895522388057</v>
      </c>
      <c r="S25" s="196"/>
      <c r="T25" s="196">
        <v>165</v>
      </c>
      <c r="U25" s="196">
        <v>80.487804879999999</v>
      </c>
    </row>
    <row r="26" spans="1:21" ht="12.75" thickBot="1">
      <c r="A26" s="124">
        <v>18</v>
      </c>
      <c r="B26" s="207">
        <v>9</v>
      </c>
      <c r="C26" s="199">
        <v>27</v>
      </c>
      <c r="D26" s="199">
        <v>10</v>
      </c>
      <c r="F26" s="6">
        <f t="shared" si="0"/>
        <v>46</v>
      </c>
      <c r="G26" s="6">
        <f t="shared" si="1"/>
        <v>88.461538461538453</v>
      </c>
      <c r="I26" s="198">
        <v>28</v>
      </c>
      <c r="J26" s="199">
        <v>7</v>
      </c>
      <c r="K26" s="199">
        <v>12</v>
      </c>
      <c r="L26" s="198">
        <v>19</v>
      </c>
      <c r="N26" s="6">
        <f t="shared" si="2"/>
        <v>66</v>
      </c>
      <c r="O26" s="6">
        <f t="shared" si="3"/>
        <v>80.487804878048792</v>
      </c>
      <c r="Q26" s="152">
        <f t="shared" si="4"/>
        <v>112</v>
      </c>
      <c r="R26" s="6">
        <f t="shared" si="5"/>
        <v>83.582089552238799</v>
      </c>
      <c r="S26" s="196"/>
      <c r="T26" s="196">
        <v>160</v>
      </c>
      <c r="U26" s="196">
        <v>78.048780489999999</v>
      </c>
    </row>
    <row r="27" spans="1:21">
      <c r="A27" s="124">
        <v>19</v>
      </c>
      <c r="B27" s="207">
        <v>9</v>
      </c>
      <c r="C27" s="199">
        <v>27</v>
      </c>
      <c r="D27" s="199">
        <v>10</v>
      </c>
      <c r="F27" s="6">
        <f t="shared" si="0"/>
        <v>46</v>
      </c>
      <c r="G27" s="6">
        <f t="shared" si="1"/>
        <v>88.461538461538453</v>
      </c>
      <c r="I27" s="198">
        <v>28</v>
      </c>
      <c r="J27" s="199">
        <v>6</v>
      </c>
      <c r="K27" s="199">
        <v>12</v>
      </c>
      <c r="L27" s="198">
        <v>19</v>
      </c>
      <c r="N27" s="6">
        <f t="shared" si="2"/>
        <v>65</v>
      </c>
      <c r="O27" s="6">
        <f t="shared" si="3"/>
        <v>79.268292682926827</v>
      </c>
      <c r="Q27" s="152">
        <f t="shared" si="4"/>
        <v>111</v>
      </c>
      <c r="R27" s="6">
        <f t="shared" si="5"/>
        <v>82.835820895522389</v>
      </c>
      <c r="S27" s="196"/>
      <c r="T27" s="196">
        <v>158</v>
      </c>
      <c r="U27" s="196">
        <v>77.073170730000001</v>
      </c>
    </row>
    <row r="28" spans="1:21" ht="12.75" thickBot="1">
      <c r="A28" s="124">
        <v>20</v>
      </c>
      <c r="B28" s="205">
        <v>9</v>
      </c>
      <c r="C28" s="199">
        <v>27</v>
      </c>
      <c r="D28" s="199">
        <v>10</v>
      </c>
      <c r="F28" s="6">
        <f t="shared" si="0"/>
        <v>46</v>
      </c>
      <c r="G28" s="6">
        <f t="shared" si="1"/>
        <v>88.461538461538453</v>
      </c>
      <c r="I28" s="199">
        <v>28</v>
      </c>
      <c r="J28" s="199">
        <v>5</v>
      </c>
      <c r="K28" s="199">
        <v>12</v>
      </c>
      <c r="L28" s="198">
        <v>19</v>
      </c>
      <c r="N28" s="6">
        <f t="shared" si="2"/>
        <v>64</v>
      </c>
      <c r="O28" s="6">
        <f t="shared" si="3"/>
        <v>78.048780487804876</v>
      </c>
      <c r="Q28" s="152">
        <f t="shared" si="4"/>
        <v>110</v>
      </c>
      <c r="R28" s="6">
        <f t="shared" si="5"/>
        <v>82.089552238805979</v>
      </c>
      <c r="S28" s="196"/>
      <c r="T28" s="196">
        <v>157</v>
      </c>
      <c r="U28" s="196">
        <v>76.585365850000002</v>
      </c>
    </row>
    <row r="29" spans="1:21" ht="12.75" thickBot="1">
      <c r="A29" s="123">
        <v>21</v>
      </c>
      <c r="B29" s="211">
        <v>9</v>
      </c>
      <c r="C29" s="203">
        <v>27</v>
      </c>
      <c r="D29" s="203">
        <v>8</v>
      </c>
      <c r="E29" s="102"/>
      <c r="F29" s="6">
        <f t="shared" si="0"/>
        <v>44</v>
      </c>
      <c r="G29" s="6">
        <f t="shared" si="1"/>
        <v>84.615384615384613</v>
      </c>
      <c r="H29" s="102"/>
      <c r="I29" s="203">
        <v>27</v>
      </c>
      <c r="J29" s="203">
        <v>5</v>
      </c>
      <c r="K29" s="203">
        <v>12</v>
      </c>
      <c r="L29" s="202">
        <v>18</v>
      </c>
      <c r="M29" s="102"/>
      <c r="N29" s="102">
        <f t="shared" si="2"/>
        <v>62</v>
      </c>
      <c r="O29" s="6">
        <f t="shared" si="3"/>
        <v>75.609756097560975</v>
      </c>
      <c r="P29" s="102"/>
      <c r="Q29" s="168">
        <f t="shared" si="4"/>
        <v>106</v>
      </c>
      <c r="R29" s="6">
        <f t="shared" si="5"/>
        <v>79.104477611940297</v>
      </c>
      <c r="S29" s="210"/>
      <c r="T29" s="210">
        <v>145</v>
      </c>
      <c r="U29" s="196">
        <v>70.731707319999998</v>
      </c>
    </row>
    <row r="30" spans="1:21" ht="12.75" thickTop="1">
      <c r="A30" s="6">
        <v>22</v>
      </c>
      <c r="B30" s="209">
        <v>9</v>
      </c>
      <c r="C30" s="201">
        <v>25</v>
      </c>
      <c r="D30" s="201">
        <v>8</v>
      </c>
      <c r="F30" s="6">
        <f t="shared" si="0"/>
        <v>42</v>
      </c>
      <c r="G30" s="6">
        <f t="shared" si="1"/>
        <v>80.769230769230774</v>
      </c>
      <c r="I30" s="201">
        <v>18</v>
      </c>
      <c r="J30" s="201">
        <v>5</v>
      </c>
      <c r="K30" s="200">
        <v>1</v>
      </c>
      <c r="L30" s="200">
        <v>18</v>
      </c>
      <c r="N30" s="6">
        <f t="shared" si="2"/>
        <v>42</v>
      </c>
      <c r="Q30" s="152">
        <f t="shared" si="4"/>
        <v>84</v>
      </c>
      <c r="S30" s="196"/>
      <c r="T30" s="196">
        <v>123</v>
      </c>
      <c r="U30" s="196"/>
    </row>
    <row r="31" spans="1:21" ht="12.75" thickBot="1">
      <c r="A31" s="6">
        <v>23</v>
      </c>
      <c r="B31" s="208">
        <v>9</v>
      </c>
      <c r="C31" s="199">
        <v>14</v>
      </c>
      <c r="D31" s="199">
        <v>8</v>
      </c>
      <c r="F31" s="6">
        <f t="shared" si="0"/>
        <v>31</v>
      </c>
      <c r="G31" s="6">
        <f t="shared" si="1"/>
        <v>59.615384615384613</v>
      </c>
      <c r="I31" s="199">
        <v>15</v>
      </c>
      <c r="J31" s="198">
        <v>4</v>
      </c>
      <c r="K31" s="198">
        <v>1</v>
      </c>
      <c r="L31" s="198">
        <v>18</v>
      </c>
      <c r="N31" s="6">
        <f t="shared" si="2"/>
        <v>38</v>
      </c>
      <c r="Q31" s="152">
        <f t="shared" si="4"/>
        <v>69</v>
      </c>
      <c r="S31" s="196"/>
      <c r="T31" s="196">
        <v>108</v>
      </c>
      <c r="U31" s="196"/>
    </row>
    <row r="32" spans="1:21" ht="12.75" thickBot="1">
      <c r="A32" s="6">
        <v>24</v>
      </c>
      <c r="B32" s="205">
        <v>9</v>
      </c>
      <c r="C32" s="199">
        <v>14</v>
      </c>
      <c r="D32" s="199">
        <v>8</v>
      </c>
      <c r="F32" s="6">
        <f t="shared" si="0"/>
        <v>31</v>
      </c>
      <c r="G32" s="6">
        <f t="shared" si="1"/>
        <v>59.615384615384613</v>
      </c>
      <c r="I32" s="199">
        <v>13</v>
      </c>
      <c r="J32" s="198">
        <v>1</v>
      </c>
      <c r="K32" s="198">
        <v>1</v>
      </c>
      <c r="L32" s="198">
        <v>18</v>
      </c>
      <c r="N32" s="6">
        <f t="shared" si="2"/>
        <v>33</v>
      </c>
      <c r="Q32" s="152">
        <f t="shared" si="4"/>
        <v>64</v>
      </c>
      <c r="S32" s="196"/>
      <c r="T32" s="196">
        <v>103</v>
      </c>
      <c r="U32" s="196"/>
    </row>
    <row r="33" spans="1:21">
      <c r="A33" s="6">
        <v>25</v>
      </c>
      <c r="B33" s="207">
        <v>9</v>
      </c>
      <c r="C33" s="198">
        <v>12</v>
      </c>
      <c r="D33" s="199">
        <v>8</v>
      </c>
      <c r="F33" s="6">
        <f t="shared" si="0"/>
        <v>29</v>
      </c>
      <c r="G33" s="6">
        <f t="shared" si="1"/>
        <v>55.769230769230774</v>
      </c>
      <c r="I33" s="199">
        <v>11</v>
      </c>
      <c r="J33" s="199">
        <v>0</v>
      </c>
      <c r="K33" s="198">
        <v>1</v>
      </c>
      <c r="L33" s="198">
        <v>18</v>
      </c>
      <c r="N33" s="6">
        <f t="shared" si="2"/>
        <v>30</v>
      </c>
      <c r="Q33" s="152">
        <f t="shared" si="4"/>
        <v>59</v>
      </c>
      <c r="S33" s="196"/>
      <c r="T33" s="196">
        <v>97</v>
      </c>
      <c r="U33" s="196"/>
    </row>
    <row r="34" spans="1:21" ht="12.75" thickBot="1">
      <c r="A34" s="6">
        <v>26</v>
      </c>
      <c r="B34" s="206">
        <v>9</v>
      </c>
      <c r="C34" s="198">
        <v>6</v>
      </c>
      <c r="D34" s="198">
        <v>5</v>
      </c>
      <c r="F34" s="6">
        <f t="shared" si="0"/>
        <v>20</v>
      </c>
      <c r="G34" s="6">
        <f t="shared" si="1"/>
        <v>38.461538461538467</v>
      </c>
      <c r="I34" s="199">
        <v>8</v>
      </c>
      <c r="J34" s="199"/>
      <c r="K34" s="198">
        <v>1</v>
      </c>
      <c r="L34" s="198">
        <v>18</v>
      </c>
      <c r="N34" s="6">
        <f t="shared" si="2"/>
        <v>27</v>
      </c>
      <c r="Q34" s="152">
        <f t="shared" si="4"/>
        <v>47</v>
      </c>
      <c r="S34" s="196"/>
      <c r="T34" s="196">
        <v>75</v>
      </c>
      <c r="U34" s="196"/>
    </row>
    <row r="35" spans="1:21">
      <c r="A35" s="6">
        <v>27</v>
      </c>
      <c r="B35" s="205">
        <v>9</v>
      </c>
      <c r="C35" s="199">
        <v>1</v>
      </c>
      <c r="D35" s="199">
        <v>3</v>
      </c>
      <c r="F35" s="6">
        <f t="shared" si="0"/>
        <v>13</v>
      </c>
      <c r="G35" s="6">
        <f t="shared" si="1"/>
        <v>25</v>
      </c>
      <c r="I35" s="199">
        <v>8</v>
      </c>
      <c r="J35" s="199"/>
      <c r="K35" s="198">
        <v>0</v>
      </c>
      <c r="L35" s="198">
        <v>13</v>
      </c>
      <c r="N35" s="6">
        <f t="shared" si="2"/>
        <v>21</v>
      </c>
      <c r="Q35" s="152">
        <f t="shared" si="4"/>
        <v>34</v>
      </c>
      <c r="S35" s="196"/>
      <c r="T35" s="196">
        <v>55</v>
      </c>
      <c r="U35" s="196"/>
    </row>
    <row r="36" spans="1:21" ht="12.75" thickBot="1">
      <c r="A36" s="102">
        <v>28</v>
      </c>
      <c r="B36" s="204">
        <v>8</v>
      </c>
      <c r="C36" s="202">
        <v>1</v>
      </c>
      <c r="D36" s="203">
        <v>0</v>
      </c>
      <c r="E36" s="102"/>
      <c r="F36" s="102">
        <f t="shared" si="0"/>
        <v>9</v>
      </c>
      <c r="G36" s="102">
        <f t="shared" si="1"/>
        <v>17.307692307692307</v>
      </c>
      <c r="H36" s="102"/>
      <c r="I36" s="203">
        <v>8</v>
      </c>
      <c r="J36" s="203"/>
      <c r="K36" s="203"/>
      <c r="L36" s="202">
        <v>13</v>
      </c>
      <c r="M36" s="102"/>
      <c r="N36" s="102">
        <f t="shared" si="2"/>
        <v>21</v>
      </c>
      <c r="O36" s="102"/>
      <c r="P36" s="102"/>
      <c r="Q36" s="168">
        <f t="shared" si="4"/>
        <v>30</v>
      </c>
      <c r="R36" s="102"/>
      <c r="S36" s="196"/>
      <c r="T36" s="196">
        <v>51</v>
      </c>
      <c r="U36" s="196"/>
    </row>
    <row r="37" spans="1:21" ht="12.75" thickTop="1">
      <c r="A37" s="6">
        <v>29</v>
      </c>
      <c r="C37" s="201">
        <v>0</v>
      </c>
      <c r="D37" s="201"/>
      <c r="F37" s="6">
        <f t="shared" si="0"/>
        <v>0</v>
      </c>
      <c r="I37" s="201">
        <v>6</v>
      </c>
      <c r="J37" s="201"/>
      <c r="K37" s="201"/>
      <c r="L37" s="200">
        <v>12</v>
      </c>
      <c r="N37" s="6">
        <f t="shared" si="2"/>
        <v>18</v>
      </c>
      <c r="Q37" s="152">
        <f t="shared" si="4"/>
        <v>18</v>
      </c>
      <c r="S37" s="196"/>
      <c r="T37" s="196">
        <v>45</v>
      </c>
      <c r="U37" s="196"/>
    </row>
    <row r="38" spans="1:21">
      <c r="A38" s="6">
        <v>30</v>
      </c>
      <c r="C38" s="199"/>
      <c r="D38" s="199"/>
      <c r="F38" s="6">
        <f t="shared" si="0"/>
        <v>0</v>
      </c>
      <c r="I38" s="199">
        <v>3</v>
      </c>
      <c r="J38" s="199"/>
      <c r="K38" s="199"/>
      <c r="L38" s="198">
        <v>12</v>
      </c>
      <c r="N38" s="6">
        <f t="shared" si="2"/>
        <v>15</v>
      </c>
      <c r="Q38" s="152">
        <f t="shared" si="4"/>
        <v>15</v>
      </c>
      <c r="S38" s="196"/>
      <c r="T38" s="196">
        <v>37</v>
      </c>
      <c r="U38" s="196"/>
    </row>
    <row r="39" spans="1:21">
      <c r="A39" s="6">
        <v>31</v>
      </c>
      <c r="C39" s="199"/>
      <c r="D39" s="199"/>
      <c r="F39" s="6">
        <f t="shared" si="0"/>
        <v>0</v>
      </c>
      <c r="I39" s="199">
        <v>3</v>
      </c>
      <c r="J39" s="199"/>
      <c r="K39" s="199"/>
      <c r="L39" s="198">
        <v>12</v>
      </c>
      <c r="N39" s="6">
        <f t="shared" si="2"/>
        <v>15</v>
      </c>
      <c r="Q39" s="152">
        <f t="shared" si="4"/>
        <v>15</v>
      </c>
      <c r="S39" s="196"/>
      <c r="T39" s="196">
        <v>32</v>
      </c>
      <c r="U39" s="196"/>
    </row>
    <row r="40" spans="1:21">
      <c r="A40" s="6">
        <v>32</v>
      </c>
      <c r="C40" s="199"/>
      <c r="D40" s="199"/>
      <c r="F40" s="6">
        <f t="shared" si="0"/>
        <v>0</v>
      </c>
      <c r="I40" s="199">
        <v>1</v>
      </c>
      <c r="J40" s="199"/>
      <c r="K40" s="199"/>
      <c r="L40" s="198">
        <v>10</v>
      </c>
      <c r="N40" s="6">
        <f t="shared" si="2"/>
        <v>11</v>
      </c>
      <c r="Q40" s="152">
        <f t="shared" si="4"/>
        <v>11</v>
      </c>
      <c r="S40" s="196"/>
      <c r="T40" s="196">
        <v>25</v>
      </c>
      <c r="U40" s="196"/>
    </row>
    <row r="41" spans="1:21">
      <c r="A41" s="6">
        <v>33</v>
      </c>
      <c r="C41" s="199"/>
      <c r="D41" s="199"/>
      <c r="F41" s="6">
        <f t="shared" si="0"/>
        <v>0</v>
      </c>
      <c r="I41" s="199">
        <v>0</v>
      </c>
      <c r="J41" s="199"/>
      <c r="K41" s="199"/>
      <c r="L41" s="198">
        <v>10</v>
      </c>
      <c r="N41" s="6">
        <f t="shared" si="2"/>
        <v>10</v>
      </c>
      <c r="Q41" s="152">
        <f t="shared" si="4"/>
        <v>10</v>
      </c>
      <c r="S41" s="196"/>
      <c r="T41" s="196">
        <v>21</v>
      </c>
      <c r="U41" s="196"/>
    </row>
    <row r="42" spans="1:21">
      <c r="A42" s="6">
        <v>34</v>
      </c>
      <c r="C42" s="199"/>
      <c r="D42" s="199"/>
      <c r="F42" s="6">
        <f t="shared" si="0"/>
        <v>0</v>
      </c>
      <c r="I42" s="199"/>
      <c r="J42" s="199"/>
      <c r="K42" s="199"/>
      <c r="L42" s="198">
        <v>9</v>
      </c>
      <c r="N42" s="6">
        <f t="shared" si="2"/>
        <v>9</v>
      </c>
      <c r="Q42" s="152">
        <f t="shared" si="4"/>
        <v>9</v>
      </c>
      <c r="S42" s="196"/>
      <c r="T42" s="196">
        <v>20</v>
      </c>
      <c r="U42" s="196"/>
    </row>
    <row r="43" spans="1:21">
      <c r="A43" s="6">
        <v>35</v>
      </c>
      <c r="C43" s="199"/>
      <c r="D43" s="199"/>
      <c r="F43" s="6">
        <f t="shared" si="0"/>
        <v>0</v>
      </c>
      <c r="I43" s="199"/>
      <c r="J43" s="199"/>
      <c r="K43" s="199"/>
      <c r="L43" s="198">
        <v>3</v>
      </c>
      <c r="N43" s="6">
        <f t="shared" si="2"/>
        <v>3</v>
      </c>
      <c r="Q43" s="152">
        <f t="shared" si="4"/>
        <v>3</v>
      </c>
      <c r="S43" s="196"/>
      <c r="T43" s="196">
        <v>5</v>
      </c>
      <c r="U43" s="196"/>
    </row>
    <row r="44" spans="1:21">
      <c r="C44" s="199"/>
      <c r="D44" s="199"/>
      <c r="I44" s="199"/>
      <c r="J44" s="199"/>
      <c r="K44" s="199"/>
      <c r="L44" s="198">
        <v>2</v>
      </c>
      <c r="N44" s="6">
        <f t="shared" si="2"/>
        <v>2</v>
      </c>
      <c r="Q44" s="152"/>
      <c r="S44" s="196"/>
      <c r="T44" s="196"/>
      <c r="U44" s="196"/>
    </row>
    <row r="45" spans="1:21">
      <c r="L45" s="197">
        <v>2</v>
      </c>
      <c r="N45" s="6">
        <f t="shared" si="2"/>
        <v>2</v>
      </c>
      <c r="S45" s="196"/>
      <c r="T45" s="196"/>
      <c r="U45" s="196"/>
    </row>
    <row r="46" spans="1:21">
      <c r="L46" s="197">
        <v>0</v>
      </c>
      <c r="N46" s="6">
        <f t="shared" si="2"/>
        <v>0</v>
      </c>
      <c r="S46" s="196"/>
      <c r="T46" s="196"/>
      <c r="U46" s="196"/>
    </row>
    <row r="48" spans="1:21">
      <c r="A48" s="151" t="s">
        <v>49</v>
      </c>
    </row>
    <row r="51" spans="1:23">
      <c r="A51" s="124" t="s">
        <v>46</v>
      </c>
      <c r="B51" s="144">
        <v>40325</v>
      </c>
      <c r="C51" s="124"/>
      <c r="D51" s="144">
        <v>40329</v>
      </c>
      <c r="E51" s="143">
        <v>40336</v>
      </c>
      <c r="F51" s="143">
        <v>40343</v>
      </c>
      <c r="G51" s="124"/>
      <c r="H51" s="124"/>
      <c r="I51" s="124"/>
      <c r="J51" s="124"/>
      <c r="K51" s="144">
        <v>40325</v>
      </c>
      <c r="L51" s="124"/>
      <c r="M51" s="144">
        <v>40329</v>
      </c>
      <c r="N51" s="143">
        <v>40336</v>
      </c>
      <c r="O51" s="124"/>
      <c r="P51" s="143">
        <v>40343</v>
      </c>
      <c r="Q51" s="124"/>
      <c r="R51" s="124"/>
      <c r="V51" s="111" t="s">
        <v>45</v>
      </c>
    </row>
    <row r="52" spans="1:23">
      <c r="A52" s="124"/>
      <c r="B52" s="195"/>
      <c r="D52" s="195"/>
      <c r="E52" s="194"/>
      <c r="F52" s="194"/>
      <c r="K52" s="195"/>
      <c r="M52" s="195"/>
      <c r="N52" s="194"/>
      <c r="P52" s="194"/>
    </row>
    <row r="53" spans="1:23">
      <c r="A53" s="124" t="s">
        <v>44</v>
      </c>
      <c r="B53" s="291" t="s">
        <v>48</v>
      </c>
      <c r="C53" s="292"/>
      <c r="D53" s="192" t="s">
        <v>48</v>
      </c>
      <c r="E53" s="193" t="s">
        <v>48</v>
      </c>
      <c r="F53" s="192" t="s">
        <v>48</v>
      </c>
      <c r="H53" s="140" t="s">
        <v>42</v>
      </c>
      <c r="I53" s="140" t="s">
        <v>32</v>
      </c>
      <c r="K53" s="293" t="s">
        <v>35</v>
      </c>
      <c r="L53" s="293"/>
      <c r="M53" s="192" t="s">
        <v>35</v>
      </c>
      <c r="N53" s="293" t="s">
        <v>35</v>
      </c>
      <c r="O53" s="293"/>
      <c r="P53" s="291" t="s">
        <v>35</v>
      </c>
      <c r="Q53" s="292"/>
      <c r="S53" s="140" t="s">
        <v>42</v>
      </c>
      <c r="T53" s="6" t="s">
        <v>32</v>
      </c>
      <c r="V53" s="111" t="s">
        <v>41</v>
      </c>
      <c r="W53" s="191" t="s">
        <v>32</v>
      </c>
    </row>
    <row r="54" spans="1:23">
      <c r="A54" s="124">
        <v>0</v>
      </c>
      <c r="B54" s="154">
        <v>9</v>
      </c>
      <c r="C54" s="154">
        <v>9</v>
      </c>
      <c r="D54" s="154">
        <v>6</v>
      </c>
      <c r="E54" s="154">
        <v>11</v>
      </c>
      <c r="F54" s="154">
        <v>12</v>
      </c>
      <c r="H54" s="6">
        <f t="shared" ref="H54:H89" si="6">SUM(B54:F54)</f>
        <v>47</v>
      </c>
      <c r="I54" s="6">
        <v>100</v>
      </c>
      <c r="K54" s="154">
        <v>9</v>
      </c>
      <c r="L54" s="154">
        <v>9</v>
      </c>
      <c r="M54" s="154">
        <v>5</v>
      </c>
      <c r="N54" s="154">
        <v>15</v>
      </c>
      <c r="O54" s="158">
        <v>15</v>
      </c>
      <c r="P54" s="154">
        <v>13</v>
      </c>
      <c r="Q54" s="179">
        <v>2</v>
      </c>
      <c r="S54" s="6">
        <f t="shared" ref="S54:S89" si="7">SUM(M54:Q54)</f>
        <v>50</v>
      </c>
      <c r="T54" s="6">
        <v>100</v>
      </c>
      <c r="V54" s="152">
        <f t="shared" ref="V54:V89" si="8">SUM(H54,S54)</f>
        <v>97</v>
      </c>
      <c r="W54" s="6">
        <v>100</v>
      </c>
    </row>
    <row r="55" spans="1:23">
      <c r="A55" s="124">
        <v>1</v>
      </c>
      <c r="B55" s="154">
        <v>9</v>
      </c>
      <c r="C55" s="154">
        <v>9</v>
      </c>
      <c r="D55" s="154">
        <v>6</v>
      </c>
      <c r="E55" s="154">
        <v>8</v>
      </c>
      <c r="F55" s="154">
        <v>12</v>
      </c>
      <c r="H55" s="6">
        <f t="shared" si="6"/>
        <v>44</v>
      </c>
      <c r="I55" s="6">
        <v>93.61702127659575</v>
      </c>
      <c r="K55" s="154">
        <v>9</v>
      </c>
      <c r="L55" s="154">
        <v>9</v>
      </c>
      <c r="M55" s="154">
        <v>5</v>
      </c>
      <c r="N55" s="154">
        <v>15</v>
      </c>
      <c r="O55" s="158">
        <v>15</v>
      </c>
      <c r="P55" s="158">
        <v>13</v>
      </c>
      <c r="Q55" s="179">
        <v>2</v>
      </c>
      <c r="S55" s="6">
        <f t="shared" si="7"/>
        <v>50</v>
      </c>
      <c r="T55" s="6">
        <v>100</v>
      </c>
      <c r="V55" s="152">
        <f t="shared" si="8"/>
        <v>94</v>
      </c>
      <c r="W55" s="6">
        <v>96.907216494845358</v>
      </c>
    </row>
    <row r="56" spans="1:23" ht="12.75" thickBot="1">
      <c r="A56" s="124">
        <v>2</v>
      </c>
      <c r="B56" s="154">
        <v>9</v>
      </c>
      <c r="C56" s="154">
        <v>9</v>
      </c>
      <c r="D56" s="154">
        <v>6</v>
      </c>
      <c r="E56" s="154">
        <v>8</v>
      </c>
      <c r="F56" s="179">
        <v>12</v>
      </c>
      <c r="H56" s="6">
        <f t="shared" si="6"/>
        <v>44</v>
      </c>
      <c r="I56" s="6">
        <v>93.61702127659575</v>
      </c>
      <c r="K56" s="154">
        <v>9</v>
      </c>
      <c r="L56" s="154">
        <v>9</v>
      </c>
      <c r="M56" s="154">
        <v>5</v>
      </c>
      <c r="N56" s="154">
        <v>15</v>
      </c>
      <c r="O56" s="158">
        <v>15</v>
      </c>
      <c r="P56" s="158">
        <v>13</v>
      </c>
      <c r="Q56" s="179">
        <v>2</v>
      </c>
      <c r="S56" s="6">
        <f t="shared" si="7"/>
        <v>50</v>
      </c>
      <c r="T56" s="6">
        <v>100</v>
      </c>
      <c r="V56" s="152">
        <f t="shared" si="8"/>
        <v>94</v>
      </c>
      <c r="W56" s="6">
        <v>96.907216494845358</v>
      </c>
    </row>
    <row r="57" spans="1:23">
      <c r="A57" s="124">
        <v>3</v>
      </c>
      <c r="B57" s="154">
        <v>9</v>
      </c>
      <c r="C57" s="154">
        <v>9</v>
      </c>
      <c r="D57" s="154">
        <v>6</v>
      </c>
      <c r="E57" s="154">
        <v>8</v>
      </c>
      <c r="F57" s="175">
        <v>11</v>
      </c>
      <c r="H57" s="6">
        <f t="shared" si="6"/>
        <v>43</v>
      </c>
      <c r="I57" s="6">
        <v>91.489361702127653</v>
      </c>
      <c r="K57" s="154">
        <v>9</v>
      </c>
      <c r="L57" s="154">
        <v>9</v>
      </c>
      <c r="M57" s="154">
        <v>5</v>
      </c>
      <c r="N57" s="154">
        <v>15</v>
      </c>
      <c r="O57" s="158">
        <v>15</v>
      </c>
      <c r="P57" s="158">
        <v>13</v>
      </c>
      <c r="Q57" s="179">
        <v>2</v>
      </c>
      <c r="S57" s="6">
        <f t="shared" si="7"/>
        <v>50</v>
      </c>
      <c r="T57" s="6">
        <v>100</v>
      </c>
      <c r="V57" s="152">
        <f t="shared" si="8"/>
        <v>93</v>
      </c>
      <c r="W57" s="6">
        <v>95.876288659793815</v>
      </c>
    </row>
    <row r="58" spans="1:23" ht="12.75" thickBot="1">
      <c r="A58" s="124">
        <v>4</v>
      </c>
      <c r="B58" s="154">
        <v>9</v>
      </c>
      <c r="C58" s="154">
        <v>9</v>
      </c>
      <c r="D58" s="154">
        <v>6</v>
      </c>
      <c r="E58" s="179">
        <v>8</v>
      </c>
      <c r="F58" s="161">
        <v>11</v>
      </c>
      <c r="H58" s="6">
        <f t="shared" si="6"/>
        <v>43</v>
      </c>
      <c r="I58" s="6">
        <v>91.489361702127653</v>
      </c>
      <c r="K58" s="154">
        <v>9</v>
      </c>
      <c r="L58" s="154">
        <v>9</v>
      </c>
      <c r="M58" s="154">
        <v>5</v>
      </c>
      <c r="N58" s="179">
        <v>15</v>
      </c>
      <c r="O58" s="180">
        <v>15</v>
      </c>
      <c r="P58" s="158">
        <v>13</v>
      </c>
      <c r="Q58" s="179">
        <v>2</v>
      </c>
      <c r="S58" s="6">
        <f t="shared" si="7"/>
        <v>50</v>
      </c>
      <c r="T58" s="6">
        <v>100</v>
      </c>
      <c r="V58" s="152">
        <f t="shared" si="8"/>
        <v>93</v>
      </c>
      <c r="W58" s="6">
        <v>95.876288659793815</v>
      </c>
    </row>
    <row r="59" spans="1:23">
      <c r="A59" s="124">
        <v>5</v>
      </c>
      <c r="B59" s="154">
        <v>9</v>
      </c>
      <c r="C59" s="154">
        <v>9</v>
      </c>
      <c r="D59" s="154">
        <v>6</v>
      </c>
      <c r="E59" s="179">
        <v>8</v>
      </c>
      <c r="F59" s="161">
        <v>11</v>
      </c>
      <c r="H59" s="6">
        <f t="shared" si="6"/>
        <v>43</v>
      </c>
      <c r="I59" s="6">
        <v>91.489361702127653</v>
      </c>
      <c r="K59" s="154">
        <v>9</v>
      </c>
      <c r="L59" s="154">
        <v>9</v>
      </c>
      <c r="M59" s="158">
        <v>5</v>
      </c>
      <c r="N59" s="190">
        <v>15</v>
      </c>
      <c r="O59" s="173">
        <v>15</v>
      </c>
      <c r="P59" s="158">
        <v>13</v>
      </c>
      <c r="Q59" s="179">
        <v>2</v>
      </c>
      <c r="S59" s="6">
        <f t="shared" si="7"/>
        <v>50</v>
      </c>
      <c r="T59" s="6">
        <v>100</v>
      </c>
      <c r="V59" s="152">
        <f t="shared" si="8"/>
        <v>93</v>
      </c>
      <c r="W59" s="6">
        <v>95.876288659793815</v>
      </c>
    </row>
    <row r="60" spans="1:23" ht="12.75" thickBot="1">
      <c r="A60" s="124">
        <v>6</v>
      </c>
      <c r="B60" s="154">
        <v>9</v>
      </c>
      <c r="C60" s="154">
        <v>9</v>
      </c>
      <c r="D60" s="154">
        <v>6</v>
      </c>
      <c r="E60" s="179">
        <v>8</v>
      </c>
      <c r="F60" s="156">
        <v>11</v>
      </c>
      <c r="H60" s="6">
        <f t="shared" si="6"/>
        <v>43</v>
      </c>
      <c r="I60" s="6">
        <v>91.489361702127653</v>
      </c>
      <c r="K60" s="154">
        <v>9</v>
      </c>
      <c r="L60" s="154">
        <v>9</v>
      </c>
      <c r="M60" s="158">
        <v>5</v>
      </c>
      <c r="N60" s="189">
        <v>14</v>
      </c>
      <c r="O60" s="172">
        <v>14</v>
      </c>
      <c r="P60" s="158">
        <v>13</v>
      </c>
      <c r="Q60" s="179">
        <v>2</v>
      </c>
      <c r="S60" s="6">
        <f t="shared" si="7"/>
        <v>48</v>
      </c>
      <c r="T60" s="6">
        <v>96</v>
      </c>
      <c r="V60" s="152">
        <f t="shared" si="8"/>
        <v>91</v>
      </c>
      <c r="W60" s="6">
        <v>93.814432989690715</v>
      </c>
    </row>
    <row r="61" spans="1:23">
      <c r="A61" s="124">
        <v>7</v>
      </c>
      <c r="B61" s="154">
        <v>9</v>
      </c>
      <c r="C61" s="154">
        <v>9</v>
      </c>
      <c r="D61" s="154">
        <v>6</v>
      </c>
      <c r="E61" s="179">
        <v>8</v>
      </c>
      <c r="F61" s="153">
        <v>11</v>
      </c>
      <c r="H61" s="6">
        <f t="shared" si="6"/>
        <v>43</v>
      </c>
      <c r="I61" s="6">
        <v>91.489361702127653</v>
      </c>
      <c r="K61" s="154">
        <v>9</v>
      </c>
      <c r="L61" s="154">
        <v>9</v>
      </c>
      <c r="M61" s="154">
        <v>5</v>
      </c>
      <c r="N61" s="153">
        <v>14</v>
      </c>
      <c r="O61" s="155">
        <v>13</v>
      </c>
      <c r="P61" s="158">
        <v>13</v>
      </c>
      <c r="Q61" s="179">
        <v>2</v>
      </c>
      <c r="S61" s="6">
        <f t="shared" si="7"/>
        <v>47</v>
      </c>
      <c r="T61" s="6">
        <v>94</v>
      </c>
      <c r="V61" s="152">
        <f t="shared" si="8"/>
        <v>90</v>
      </c>
      <c r="W61" s="6">
        <v>92.783505154639172</v>
      </c>
    </row>
    <row r="62" spans="1:23">
      <c r="A62" s="124">
        <v>8</v>
      </c>
      <c r="B62" s="154">
        <v>9</v>
      </c>
      <c r="C62" s="154">
        <v>9</v>
      </c>
      <c r="D62" s="154">
        <v>6</v>
      </c>
      <c r="E62" s="154">
        <v>7</v>
      </c>
      <c r="F62" s="153">
        <v>11</v>
      </c>
      <c r="H62" s="6">
        <f t="shared" si="6"/>
        <v>42</v>
      </c>
      <c r="I62" s="6">
        <v>89.361702127659569</v>
      </c>
      <c r="K62" s="154">
        <v>9</v>
      </c>
      <c r="L62" s="154">
        <v>9</v>
      </c>
      <c r="M62" s="154">
        <v>5</v>
      </c>
      <c r="N62" s="153">
        <v>14</v>
      </c>
      <c r="O62" s="155">
        <v>13</v>
      </c>
      <c r="P62" s="158">
        <v>13</v>
      </c>
      <c r="Q62" s="179">
        <v>2</v>
      </c>
      <c r="S62" s="6">
        <f t="shared" si="7"/>
        <v>47</v>
      </c>
      <c r="T62" s="6">
        <v>94</v>
      </c>
      <c r="V62" s="152">
        <f t="shared" si="8"/>
        <v>89</v>
      </c>
      <c r="W62" s="6">
        <v>91.75257731958763</v>
      </c>
    </row>
    <row r="63" spans="1:23" ht="12.75" thickBot="1">
      <c r="A63" s="124">
        <v>9</v>
      </c>
      <c r="B63" s="154">
        <v>9</v>
      </c>
      <c r="C63" s="154">
        <v>9</v>
      </c>
      <c r="D63" s="154">
        <v>6</v>
      </c>
      <c r="E63" s="154">
        <v>7</v>
      </c>
      <c r="F63" s="153">
        <v>11</v>
      </c>
      <c r="H63" s="6">
        <f t="shared" si="6"/>
        <v>42</v>
      </c>
      <c r="I63" s="6">
        <v>89.361702127659569</v>
      </c>
      <c r="K63" s="154">
        <v>9</v>
      </c>
      <c r="L63" s="154">
        <v>9</v>
      </c>
      <c r="M63" s="154">
        <v>5</v>
      </c>
      <c r="N63" s="178">
        <v>14</v>
      </c>
      <c r="O63" s="155">
        <v>13</v>
      </c>
      <c r="P63" s="158">
        <v>13</v>
      </c>
      <c r="Q63" s="179">
        <v>2</v>
      </c>
      <c r="S63" s="6">
        <f t="shared" si="7"/>
        <v>47</v>
      </c>
      <c r="T63" s="6">
        <v>94</v>
      </c>
      <c r="V63" s="152">
        <f t="shared" si="8"/>
        <v>89</v>
      </c>
      <c r="W63" s="6">
        <v>91.75257731958763</v>
      </c>
    </row>
    <row r="64" spans="1:23">
      <c r="A64" s="124">
        <v>10</v>
      </c>
      <c r="B64" s="154">
        <v>9</v>
      </c>
      <c r="C64" s="154">
        <v>9</v>
      </c>
      <c r="D64" s="154">
        <v>6</v>
      </c>
      <c r="E64" s="158">
        <v>7</v>
      </c>
      <c r="F64" s="179">
        <v>11</v>
      </c>
      <c r="H64" s="6">
        <f t="shared" si="6"/>
        <v>42</v>
      </c>
      <c r="I64" s="6">
        <v>89.361702127659569</v>
      </c>
      <c r="K64" s="154">
        <v>9</v>
      </c>
      <c r="L64" s="154">
        <v>9</v>
      </c>
      <c r="M64" s="154">
        <v>5</v>
      </c>
      <c r="N64" s="175">
        <v>14</v>
      </c>
      <c r="O64" s="155">
        <v>13</v>
      </c>
      <c r="P64" s="180">
        <v>13</v>
      </c>
      <c r="Q64" s="179">
        <v>2</v>
      </c>
      <c r="S64" s="6">
        <f t="shared" si="7"/>
        <v>47</v>
      </c>
      <c r="T64" s="6">
        <v>94</v>
      </c>
      <c r="V64" s="152">
        <f t="shared" si="8"/>
        <v>89</v>
      </c>
      <c r="W64" s="6">
        <v>91.75257731958763</v>
      </c>
    </row>
    <row r="65" spans="1:23" ht="12.75" thickBot="1">
      <c r="A65" s="124">
        <v>11</v>
      </c>
      <c r="B65" s="154">
        <v>9</v>
      </c>
      <c r="C65" s="154">
        <v>9</v>
      </c>
      <c r="D65" s="154">
        <v>6</v>
      </c>
      <c r="E65" s="158">
        <v>7</v>
      </c>
      <c r="F65" s="179">
        <v>11</v>
      </c>
      <c r="H65" s="6">
        <f t="shared" si="6"/>
        <v>42</v>
      </c>
      <c r="I65" s="6">
        <v>89.361702127659569</v>
      </c>
      <c r="K65" s="154">
        <v>9</v>
      </c>
      <c r="L65" s="154">
        <v>9</v>
      </c>
      <c r="M65" s="179">
        <v>5</v>
      </c>
      <c r="N65" s="161">
        <v>13</v>
      </c>
      <c r="O65" s="155">
        <v>13</v>
      </c>
      <c r="P65" s="180">
        <v>13</v>
      </c>
      <c r="Q65" s="179">
        <v>2</v>
      </c>
      <c r="S65" s="6">
        <f t="shared" si="7"/>
        <v>46</v>
      </c>
      <c r="T65" s="6">
        <v>92</v>
      </c>
      <c r="V65" s="152">
        <f t="shared" si="8"/>
        <v>88</v>
      </c>
      <c r="W65" s="6">
        <v>90.721649484536087</v>
      </c>
    </row>
    <row r="66" spans="1:23">
      <c r="A66" s="124">
        <v>12</v>
      </c>
      <c r="B66" s="154">
        <v>8</v>
      </c>
      <c r="C66" s="154">
        <v>9</v>
      </c>
      <c r="D66" s="158">
        <v>6</v>
      </c>
      <c r="E66" s="157">
        <v>7</v>
      </c>
      <c r="F66" s="179">
        <v>11</v>
      </c>
      <c r="H66" s="6">
        <f t="shared" si="6"/>
        <v>41</v>
      </c>
      <c r="I66" s="6">
        <v>87.2340425531915</v>
      </c>
      <c r="K66" s="154">
        <v>9</v>
      </c>
      <c r="L66" s="154">
        <v>9</v>
      </c>
      <c r="M66" s="175">
        <v>5</v>
      </c>
      <c r="N66" s="161">
        <v>13</v>
      </c>
      <c r="O66" s="155">
        <v>13</v>
      </c>
      <c r="P66" s="180">
        <v>13</v>
      </c>
      <c r="Q66" s="179">
        <v>2</v>
      </c>
      <c r="S66" s="6">
        <f t="shared" si="7"/>
        <v>46</v>
      </c>
      <c r="T66" s="6">
        <v>92</v>
      </c>
      <c r="V66" s="152">
        <f t="shared" si="8"/>
        <v>87</v>
      </c>
      <c r="W66" s="6">
        <v>89.690721649484544</v>
      </c>
    </row>
    <row r="67" spans="1:23" ht="12.75" thickBot="1">
      <c r="A67" s="124">
        <v>13</v>
      </c>
      <c r="B67" s="154">
        <v>8</v>
      </c>
      <c r="C67" s="154">
        <v>9</v>
      </c>
      <c r="D67" s="158">
        <v>6</v>
      </c>
      <c r="E67" s="157">
        <v>5</v>
      </c>
      <c r="F67" s="179">
        <v>11</v>
      </c>
      <c r="H67" s="6">
        <f t="shared" si="6"/>
        <v>39</v>
      </c>
      <c r="I67" s="6">
        <v>82.978723404255319</v>
      </c>
      <c r="K67" s="154">
        <v>9</v>
      </c>
      <c r="L67" s="154">
        <v>9</v>
      </c>
      <c r="M67" s="156">
        <v>4</v>
      </c>
      <c r="N67" s="156">
        <v>13</v>
      </c>
      <c r="O67" s="155">
        <v>13</v>
      </c>
      <c r="P67" s="180">
        <v>13</v>
      </c>
      <c r="Q67" s="154">
        <v>2</v>
      </c>
      <c r="S67" s="6">
        <f t="shared" si="7"/>
        <v>45</v>
      </c>
      <c r="T67" s="6">
        <v>90</v>
      </c>
      <c r="V67" s="152">
        <f t="shared" si="8"/>
        <v>84</v>
      </c>
      <c r="W67" s="6">
        <v>86.597938144329902</v>
      </c>
    </row>
    <row r="68" spans="1:23">
      <c r="A68" s="124">
        <v>14</v>
      </c>
      <c r="B68" s="154">
        <v>8</v>
      </c>
      <c r="C68" s="154">
        <v>9</v>
      </c>
      <c r="D68" s="154">
        <v>6</v>
      </c>
      <c r="E68" s="154">
        <v>5</v>
      </c>
      <c r="F68" s="153">
        <v>11</v>
      </c>
      <c r="H68" s="6">
        <f t="shared" si="6"/>
        <v>39</v>
      </c>
      <c r="I68" s="6">
        <v>82.978723404255319</v>
      </c>
      <c r="K68" s="154">
        <v>9</v>
      </c>
      <c r="L68" s="154">
        <v>9</v>
      </c>
      <c r="M68" s="153">
        <v>4</v>
      </c>
      <c r="N68" s="153">
        <v>13</v>
      </c>
      <c r="O68" s="158">
        <v>13</v>
      </c>
      <c r="P68" s="153">
        <v>13</v>
      </c>
      <c r="Q68" s="167">
        <v>2</v>
      </c>
      <c r="S68" s="6">
        <f t="shared" si="7"/>
        <v>45</v>
      </c>
      <c r="T68" s="6">
        <v>90</v>
      </c>
      <c r="V68" s="152">
        <f t="shared" si="8"/>
        <v>84</v>
      </c>
      <c r="W68" s="6">
        <v>86.597938144329902</v>
      </c>
    </row>
    <row r="69" spans="1:23">
      <c r="A69" s="124">
        <v>15</v>
      </c>
      <c r="B69" s="154">
        <v>8</v>
      </c>
      <c r="C69" s="154">
        <v>9</v>
      </c>
      <c r="D69" s="154">
        <v>6</v>
      </c>
      <c r="E69" s="154">
        <v>5</v>
      </c>
      <c r="F69" s="153">
        <v>11</v>
      </c>
      <c r="H69" s="6">
        <f t="shared" si="6"/>
        <v>39</v>
      </c>
      <c r="I69" s="6">
        <v>82.978723404255319</v>
      </c>
      <c r="K69" s="154">
        <v>9</v>
      </c>
      <c r="L69" s="154">
        <v>9</v>
      </c>
      <c r="M69" s="153">
        <v>4</v>
      </c>
      <c r="N69" s="153">
        <v>13</v>
      </c>
      <c r="O69" s="158">
        <v>13</v>
      </c>
      <c r="P69" s="153">
        <v>13</v>
      </c>
      <c r="Q69" s="154">
        <v>2</v>
      </c>
      <c r="S69" s="6">
        <f t="shared" si="7"/>
        <v>45</v>
      </c>
      <c r="T69" s="6">
        <v>90</v>
      </c>
      <c r="V69" s="152">
        <f t="shared" si="8"/>
        <v>84</v>
      </c>
      <c r="W69" s="6">
        <v>86.597938144329902</v>
      </c>
    </row>
    <row r="70" spans="1:23" ht="12.75" thickBot="1">
      <c r="A70" s="124">
        <v>16</v>
      </c>
      <c r="B70" s="154">
        <v>8</v>
      </c>
      <c r="C70" s="154">
        <v>9</v>
      </c>
      <c r="D70" s="179">
        <v>6</v>
      </c>
      <c r="E70" s="154">
        <v>5</v>
      </c>
      <c r="F70" s="178">
        <v>11</v>
      </c>
      <c r="H70" s="6">
        <f t="shared" si="6"/>
        <v>39</v>
      </c>
      <c r="I70" s="6">
        <v>82.978723404255319</v>
      </c>
      <c r="K70" s="154">
        <v>9</v>
      </c>
      <c r="L70" s="154">
        <v>9</v>
      </c>
      <c r="M70" s="153">
        <v>4</v>
      </c>
      <c r="N70" s="153">
        <v>13</v>
      </c>
      <c r="O70" s="158">
        <v>13</v>
      </c>
      <c r="P70" s="178">
        <v>13</v>
      </c>
      <c r="Q70" s="179">
        <v>2</v>
      </c>
      <c r="S70" s="6">
        <f t="shared" si="7"/>
        <v>45</v>
      </c>
      <c r="T70" s="6">
        <v>90</v>
      </c>
      <c r="V70" s="152">
        <f t="shared" si="8"/>
        <v>84</v>
      </c>
      <c r="W70" s="6">
        <v>86.597938144329902</v>
      </c>
    </row>
    <row r="71" spans="1:23" ht="12.75" thickBot="1">
      <c r="A71" s="124">
        <v>17</v>
      </c>
      <c r="B71" s="154">
        <v>8</v>
      </c>
      <c r="C71" s="154">
        <v>9</v>
      </c>
      <c r="D71" s="175">
        <v>5</v>
      </c>
      <c r="E71" s="154">
        <v>5</v>
      </c>
      <c r="F71" s="188">
        <v>10</v>
      </c>
      <c r="H71" s="6">
        <f t="shared" si="6"/>
        <v>37</v>
      </c>
      <c r="I71" s="6">
        <v>78.723404255319153</v>
      </c>
      <c r="K71" s="154">
        <v>9</v>
      </c>
      <c r="L71" s="158">
        <v>9</v>
      </c>
      <c r="M71" s="175">
        <v>4</v>
      </c>
      <c r="N71" s="179">
        <v>13</v>
      </c>
      <c r="O71" s="180">
        <v>13</v>
      </c>
      <c r="P71" s="157">
        <v>13</v>
      </c>
      <c r="Q71" s="175">
        <v>2</v>
      </c>
      <c r="S71" s="6">
        <f t="shared" si="7"/>
        <v>45</v>
      </c>
      <c r="T71" s="6">
        <v>90</v>
      </c>
      <c r="V71" s="152">
        <f t="shared" si="8"/>
        <v>82</v>
      </c>
      <c r="W71" s="6">
        <v>84.536082474226802</v>
      </c>
    </row>
    <row r="72" spans="1:23" ht="12.75" thickBot="1">
      <c r="A72" s="124">
        <v>18</v>
      </c>
      <c r="B72" s="154">
        <v>8</v>
      </c>
      <c r="C72" s="154">
        <v>9</v>
      </c>
      <c r="D72" s="161">
        <v>4</v>
      </c>
      <c r="E72" s="158">
        <v>2</v>
      </c>
      <c r="F72" s="167">
        <v>10</v>
      </c>
      <c r="H72" s="6">
        <f t="shared" si="6"/>
        <v>33</v>
      </c>
      <c r="I72" s="6">
        <v>70.212765957446805</v>
      </c>
      <c r="K72" s="154">
        <v>9</v>
      </c>
      <c r="L72" s="158">
        <v>9</v>
      </c>
      <c r="M72" s="161">
        <v>4</v>
      </c>
      <c r="N72" s="174">
        <v>12</v>
      </c>
      <c r="O72" s="187">
        <v>12</v>
      </c>
      <c r="P72" s="155">
        <v>13</v>
      </c>
      <c r="Q72" s="156">
        <v>1</v>
      </c>
      <c r="S72" s="6">
        <f t="shared" si="7"/>
        <v>42</v>
      </c>
      <c r="T72" s="6">
        <v>84</v>
      </c>
      <c r="V72" s="152">
        <f t="shared" si="8"/>
        <v>75</v>
      </c>
      <c r="W72" s="6">
        <v>77.319587628865989</v>
      </c>
    </row>
    <row r="73" spans="1:23">
      <c r="A73" s="124">
        <v>19</v>
      </c>
      <c r="B73" s="154">
        <v>8</v>
      </c>
      <c r="C73" s="154">
        <v>9</v>
      </c>
      <c r="D73" s="161">
        <v>3</v>
      </c>
      <c r="E73" s="158">
        <v>0</v>
      </c>
      <c r="F73" s="167">
        <v>10</v>
      </c>
      <c r="H73" s="6">
        <f t="shared" si="6"/>
        <v>30</v>
      </c>
      <c r="I73" s="6">
        <v>63.829787234042556</v>
      </c>
      <c r="K73" s="154">
        <v>9</v>
      </c>
      <c r="L73" s="158">
        <v>9</v>
      </c>
      <c r="M73" s="161">
        <v>3</v>
      </c>
      <c r="N73" s="186">
        <v>11</v>
      </c>
      <c r="O73" s="185">
        <v>11</v>
      </c>
      <c r="P73" s="153">
        <v>13</v>
      </c>
      <c r="Q73" s="153">
        <v>1</v>
      </c>
      <c r="S73" s="6">
        <f t="shared" si="7"/>
        <v>39</v>
      </c>
      <c r="T73" s="6">
        <v>78</v>
      </c>
      <c r="V73" s="152">
        <f t="shared" si="8"/>
        <v>69</v>
      </c>
      <c r="W73" s="6">
        <v>71.134020618556704</v>
      </c>
    </row>
    <row r="74" spans="1:23" ht="12.75" thickBot="1">
      <c r="A74" s="124">
        <v>20</v>
      </c>
      <c r="B74" s="179">
        <v>8</v>
      </c>
      <c r="C74" s="154">
        <v>9</v>
      </c>
      <c r="D74" s="156">
        <v>2</v>
      </c>
      <c r="F74" s="167">
        <v>10</v>
      </c>
      <c r="H74" s="6">
        <f t="shared" si="6"/>
        <v>29</v>
      </c>
      <c r="I74" s="6">
        <v>61.702127659574465</v>
      </c>
      <c r="K74" s="154">
        <v>8</v>
      </c>
      <c r="L74" s="158">
        <v>9</v>
      </c>
      <c r="M74" s="156">
        <v>3</v>
      </c>
      <c r="N74" s="160">
        <v>10</v>
      </c>
      <c r="O74" s="159">
        <v>10</v>
      </c>
      <c r="P74" s="153">
        <v>13</v>
      </c>
      <c r="Q74" s="154">
        <v>1</v>
      </c>
      <c r="S74" s="6">
        <f t="shared" si="7"/>
        <v>37</v>
      </c>
      <c r="T74" s="6">
        <v>74</v>
      </c>
      <c r="V74" s="152">
        <f t="shared" si="8"/>
        <v>66</v>
      </c>
      <c r="W74" s="6">
        <v>68.041237113402062</v>
      </c>
    </row>
    <row r="75" spans="1:23" ht="12.75" thickBot="1">
      <c r="A75" s="123">
        <v>21</v>
      </c>
      <c r="B75" s="184">
        <v>6</v>
      </c>
      <c r="C75" s="184">
        <v>8</v>
      </c>
      <c r="D75" s="169">
        <v>0</v>
      </c>
      <c r="E75" s="102"/>
      <c r="F75" s="171">
        <v>10</v>
      </c>
      <c r="G75" s="102"/>
      <c r="H75" s="102">
        <f t="shared" si="6"/>
        <v>24</v>
      </c>
      <c r="I75" s="6">
        <v>51.063829787234042</v>
      </c>
      <c r="K75" s="175">
        <v>7</v>
      </c>
      <c r="L75" s="175">
        <v>8</v>
      </c>
      <c r="M75" s="179">
        <v>3</v>
      </c>
      <c r="N75" s="153">
        <v>10</v>
      </c>
      <c r="O75" s="155">
        <v>9</v>
      </c>
      <c r="P75" s="154">
        <v>13</v>
      </c>
      <c r="Q75" s="154">
        <v>1</v>
      </c>
      <c r="S75" s="102">
        <f t="shared" si="7"/>
        <v>36</v>
      </c>
      <c r="T75" s="6">
        <v>72</v>
      </c>
      <c r="V75" s="152">
        <f t="shared" si="8"/>
        <v>60</v>
      </c>
      <c r="W75" s="6">
        <v>61.855670103092784</v>
      </c>
    </row>
    <row r="76" spans="1:23" ht="13.5" thickTop="1" thickBot="1">
      <c r="A76" s="6">
        <v>22</v>
      </c>
      <c r="B76" s="165">
        <v>6</v>
      </c>
      <c r="C76" s="165">
        <v>8</v>
      </c>
      <c r="F76" s="165">
        <v>10</v>
      </c>
      <c r="H76" s="6">
        <f t="shared" si="6"/>
        <v>24</v>
      </c>
      <c r="I76" s="6">
        <v>51.063829787234042</v>
      </c>
      <c r="K76" s="161">
        <v>6</v>
      </c>
      <c r="L76" s="161">
        <v>8</v>
      </c>
      <c r="M76" s="175">
        <v>2</v>
      </c>
      <c r="N76" s="154">
        <v>10</v>
      </c>
      <c r="O76" s="158">
        <v>9</v>
      </c>
      <c r="P76" s="154">
        <v>13</v>
      </c>
      <c r="Q76" s="179">
        <v>1</v>
      </c>
      <c r="S76" s="6">
        <f t="shared" si="7"/>
        <v>35</v>
      </c>
      <c r="V76" s="152">
        <f t="shared" si="8"/>
        <v>59</v>
      </c>
    </row>
    <row r="77" spans="1:23" ht="12.75" thickBot="1">
      <c r="A77" s="6">
        <v>23</v>
      </c>
      <c r="B77" s="161">
        <v>4</v>
      </c>
      <c r="C77" s="161">
        <v>8</v>
      </c>
      <c r="F77" s="156">
        <v>9</v>
      </c>
      <c r="H77" s="6">
        <f t="shared" si="6"/>
        <v>21</v>
      </c>
      <c r="I77" s="6">
        <v>44.680851063829785</v>
      </c>
      <c r="K77" s="161">
        <v>4</v>
      </c>
      <c r="L77" s="161">
        <v>7</v>
      </c>
      <c r="M77" s="156">
        <v>2</v>
      </c>
      <c r="N77" s="179">
        <v>10</v>
      </c>
      <c r="O77" s="180">
        <v>9</v>
      </c>
      <c r="P77" s="158">
        <v>13</v>
      </c>
      <c r="Q77" s="175">
        <v>1</v>
      </c>
      <c r="S77" s="6">
        <f t="shared" si="7"/>
        <v>35</v>
      </c>
      <c r="V77" s="152">
        <f t="shared" si="8"/>
        <v>56</v>
      </c>
    </row>
    <row r="78" spans="1:23" ht="12.75" thickBot="1">
      <c r="A78" s="6">
        <v>24</v>
      </c>
      <c r="B78" s="156">
        <v>2</v>
      </c>
      <c r="C78" s="156">
        <v>8</v>
      </c>
      <c r="F78" s="183">
        <v>9</v>
      </c>
      <c r="H78" s="6">
        <f t="shared" si="6"/>
        <v>19</v>
      </c>
      <c r="I78" s="6">
        <v>40.425531914893611</v>
      </c>
      <c r="K78" s="156">
        <v>2</v>
      </c>
      <c r="L78" s="156">
        <v>7</v>
      </c>
      <c r="M78" s="178">
        <v>2</v>
      </c>
      <c r="N78" s="182">
        <v>9</v>
      </c>
      <c r="O78" s="181">
        <v>4</v>
      </c>
      <c r="P78" s="180">
        <v>13</v>
      </c>
      <c r="Q78" s="161">
        <v>1</v>
      </c>
      <c r="S78" s="6">
        <f t="shared" si="7"/>
        <v>29</v>
      </c>
      <c r="V78" s="152">
        <f t="shared" si="8"/>
        <v>48</v>
      </c>
    </row>
    <row r="79" spans="1:23" ht="12.75" thickBot="1">
      <c r="A79" s="6">
        <v>25</v>
      </c>
      <c r="B79" s="153">
        <v>0</v>
      </c>
      <c r="C79" s="154">
        <v>7</v>
      </c>
      <c r="F79" s="175">
        <v>8</v>
      </c>
      <c r="H79" s="6">
        <f t="shared" si="6"/>
        <v>15</v>
      </c>
      <c r="I79" s="6">
        <v>31.914893617021278</v>
      </c>
      <c r="K79" s="154">
        <v>0</v>
      </c>
      <c r="L79" s="179">
        <v>6</v>
      </c>
      <c r="M79" s="175">
        <v>1</v>
      </c>
      <c r="N79" s="178">
        <v>8</v>
      </c>
      <c r="O79" s="177">
        <v>2</v>
      </c>
      <c r="P79" s="175">
        <v>13</v>
      </c>
      <c r="Q79" s="176">
        <v>1</v>
      </c>
      <c r="S79" s="6">
        <f t="shared" si="7"/>
        <v>25</v>
      </c>
      <c r="V79" s="152">
        <f t="shared" si="8"/>
        <v>40</v>
      </c>
    </row>
    <row r="80" spans="1:23">
      <c r="A80" s="6">
        <v>26</v>
      </c>
      <c r="B80" s="154"/>
      <c r="C80" s="154">
        <v>7</v>
      </c>
      <c r="F80" s="161">
        <v>8</v>
      </c>
      <c r="H80" s="6">
        <f t="shared" si="6"/>
        <v>15</v>
      </c>
      <c r="I80" s="6">
        <v>31.914893617021278</v>
      </c>
      <c r="K80" s="158"/>
      <c r="L80" s="175">
        <v>5</v>
      </c>
      <c r="M80" s="161">
        <v>0</v>
      </c>
      <c r="N80" s="174">
        <v>6</v>
      </c>
      <c r="O80" s="173">
        <v>1</v>
      </c>
      <c r="P80" s="161">
        <v>12</v>
      </c>
      <c r="Q80" s="167">
        <v>0</v>
      </c>
      <c r="S80" s="6">
        <f t="shared" si="7"/>
        <v>19</v>
      </c>
      <c r="V80" s="152">
        <f t="shared" si="8"/>
        <v>34</v>
      </c>
    </row>
    <row r="81" spans="1:26" ht="12.75" thickBot="1">
      <c r="A81" s="6">
        <v>27</v>
      </c>
      <c r="B81" s="154"/>
      <c r="C81" s="154">
        <v>7</v>
      </c>
      <c r="F81" s="156">
        <v>7</v>
      </c>
      <c r="H81" s="6">
        <f t="shared" si="6"/>
        <v>14</v>
      </c>
      <c r="I81" s="6">
        <v>29.787234042553191</v>
      </c>
      <c r="K81" s="158"/>
      <c r="L81" s="156">
        <v>4</v>
      </c>
      <c r="M81" s="156">
        <v>0</v>
      </c>
      <c r="N81" s="160">
        <v>4</v>
      </c>
      <c r="O81" s="172">
        <v>0</v>
      </c>
      <c r="P81" s="156">
        <v>12</v>
      </c>
      <c r="S81" s="6">
        <f t="shared" si="7"/>
        <v>16</v>
      </c>
      <c r="V81" s="152">
        <f t="shared" si="8"/>
        <v>30</v>
      </c>
    </row>
    <row r="82" spans="1:26" ht="12.75" thickBot="1">
      <c r="A82" s="102">
        <v>28</v>
      </c>
      <c r="B82" s="171"/>
      <c r="C82" s="171">
        <v>7</v>
      </c>
      <c r="D82" s="102"/>
      <c r="E82" s="102"/>
      <c r="F82" s="169">
        <v>7</v>
      </c>
      <c r="G82" s="102"/>
      <c r="H82" s="102">
        <f t="shared" si="6"/>
        <v>14</v>
      </c>
      <c r="I82" s="6">
        <v>29.787234042553191</v>
      </c>
      <c r="J82" s="102"/>
      <c r="K82" s="171"/>
      <c r="L82" s="169">
        <v>3</v>
      </c>
      <c r="M82" s="169">
        <v>0</v>
      </c>
      <c r="N82" s="169">
        <v>2</v>
      </c>
      <c r="O82" s="170">
        <v>0</v>
      </c>
      <c r="P82" s="169">
        <v>12</v>
      </c>
      <c r="Q82" s="102"/>
      <c r="R82" s="102"/>
      <c r="S82" s="102">
        <f t="shared" si="7"/>
        <v>14</v>
      </c>
      <c r="T82" s="102"/>
      <c r="U82" s="102"/>
      <c r="V82" s="168">
        <f t="shared" si="8"/>
        <v>28</v>
      </c>
      <c r="W82" s="102"/>
      <c r="X82" s="102"/>
      <c r="Y82" s="102"/>
      <c r="Z82" s="102"/>
    </row>
    <row r="83" spans="1:26" ht="12.75" thickTop="1">
      <c r="A83" s="6">
        <v>29</v>
      </c>
      <c r="B83" s="155"/>
      <c r="C83" s="165">
        <v>6</v>
      </c>
      <c r="F83" s="167">
        <v>6</v>
      </c>
      <c r="H83" s="6">
        <f t="shared" si="6"/>
        <v>12</v>
      </c>
      <c r="K83" s="166"/>
      <c r="L83" s="165">
        <v>2</v>
      </c>
      <c r="M83" s="153"/>
      <c r="N83" s="164">
        <v>1</v>
      </c>
      <c r="O83" s="163"/>
      <c r="P83" s="153">
        <v>11</v>
      </c>
      <c r="S83" s="6">
        <f t="shared" si="7"/>
        <v>12</v>
      </c>
      <c r="V83" s="152">
        <f t="shared" si="8"/>
        <v>24</v>
      </c>
    </row>
    <row r="84" spans="1:26" ht="12.75" thickBot="1">
      <c r="A84" s="6">
        <v>30</v>
      </c>
      <c r="B84" s="158"/>
      <c r="C84" s="161">
        <v>6</v>
      </c>
      <c r="F84" s="162">
        <v>4</v>
      </c>
      <c r="H84" s="6">
        <f t="shared" si="6"/>
        <v>10</v>
      </c>
      <c r="K84" s="157"/>
      <c r="L84" s="161">
        <v>1</v>
      </c>
      <c r="M84" s="154"/>
      <c r="N84" s="160">
        <v>0</v>
      </c>
      <c r="O84" s="159"/>
      <c r="P84" s="154">
        <v>6</v>
      </c>
      <c r="S84" s="6">
        <f t="shared" si="7"/>
        <v>6</v>
      </c>
      <c r="V84" s="152">
        <f t="shared" si="8"/>
        <v>16</v>
      </c>
    </row>
    <row r="85" spans="1:26" ht="12.75" thickBot="1">
      <c r="A85" s="6">
        <v>31</v>
      </c>
      <c r="B85" s="158"/>
      <c r="C85" s="156">
        <v>5</v>
      </c>
      <c r="F85" s="154">
        <v>2</v>
      </c>
      <c r="H85" s="6">
        <f t="shared" si="6"/>
        <v>7</v>
      </c>
      <c r="K85" s="157"/>
      <c r="L85" s="156">
        <v>0</v>
      </c>
      <c r="M85" s="154"/>
      <c r="N85" s="153">
        <v>0</v>
      </c>
      <c r="O85" s="155"/>
      <c r="P85" s="154">
        <v>3</v>
      </c>
      <c r="S85" s="6">
        <f t="shared" si="7"/>
        <v>3</v>
      </c>
      <c r="V85" s="152">
        <f t="shared" si="8"/>
        <v>10</v>
      </c>
    </row>
    <row r="86" spans="1:26">
      <c r="A86" s="6">
        <v>32</v>
      </c>
      <c r="B86" s="154"/>
      <c r="C86" s="153">
        <v>1</v>
      </c>
      <c r="F86" s="154">
        <v>2</v>
      </c>
      <c r="H86" s="6">
        <f t="shared" si="6"/>
        <v>3</v>
      </c>
      <c r="K86" s="154"/>
      <c r="L86" s="153">
        <v>0</v>
      </c>
      <c r="M86" s="154"/>
      <c r="P86" s="154">
        <v>2</v>
      </c>
      <c r="S86" s="6">
        <f t="shared" si="7"/>
        <v>2</v>
      </c>
      <c r="V86" s="152">
        <f t="shared" si="8"/>
        <v>5</v>
      </c>
    </row>
    <row r="87" spans="1:26">
      <c r="A87" s="6">
        <v>33</v>
      </c>
      <c r="B87" s="154"/>
      <c r="C87" s="153">
        <v>1</v>
      </c>
      <c r="F87" s="154">
        <v>0</v>
      </c>
      <c r="H87" s="6">
        <f t="shared" si="6"/>
        <v>1</v>
      </c>
      <c r="P87" s="154">
        <v>1</v>
      </c>
      <c r="S87" s="6">
        <f t="shared" si="7"/>
        <v>1</v>
      </c>
      <c r="V87" s="152">
        <f t="shared" si="8"/>
        <v>2</v>
      </c>
    </row>
    <row r="88" spans="1:26">
      <c r="A88" s="6">
        <v>34</v>
      </c>
      <c r="B88" s="154"/>
      <c r="C88" s="153">
        <v>1</v>
      </c>
      <c r="H88" s="6">
        <f t="shared" si="6"/>
        <v>1</v>
      </c>
      <c r="P88" s="154">
        <v>0</v>
      </c>
      <c r="S88" s="6">
        <f t="shared" si="7"/>
        <v>0</v>
      </c>
      <c r="V88" s="152">
        <f t="shared" si="8"/>
        <v>1</v>
      </c>
    </row>
    <row r="89" spans="1:26">
      <c r="A89" s="6">
        <v>35</v>
      </c>
      <c r="B89" s="154"/>
      <c r="C89" s="153">
        <v>0</v>
      </c>
      <c r="H89" s="6">
        <f t="shared" si="6"/>
        <v>0</v>
      </c>
      <c r="S89" s="6">
        <f t="shared" si="7"/>
        <v>0</v>
      </c>
      <c r="V89" s="152">
        <f t="shared" si="8"/>
        <v>0</v>
      </c>
    </row>
    <row r="92" spans="1:26">
      <c r="A92" s="151" t="s">
        <v>47</v>
      </c>
    </row>
    <row r="93" spans="1:26">
      <c r="A93" s="148" t="s">
        <v>46</v>
      </c>
      <c r="B93" s="294">
        <v>40325</v>
      </c>
      <c r="C93" s="294"/>
      <c r="D93" s="149">
        <v>40329</v>
      </c>
      <c r="E93" s="295">
        <v>40336</v>
      </c>
      <c r="F93" s="295"/>
      <c r="G93" s="147">
        <v>40343</v>
      </c>
      <c r="H93" s="147">
        <v>40345</v>
      </c>
      <c r="I93" s="150"/>
      <c r="J93" s="150"/>
      <c r="K93" s="150"/>
      <c r="L93" s="150"/>
      <c r="M93" s="149">
        <v>40325</v>
      </c>
      <c r="N93" s="148"/>
      <c r="O93" s="149">
        <v>40329</v>
      </c>
      <c r="P93" s="147">
        <v>40336</v>
      </c>
      <c r="Q93" s="148"/>
      <c r="R93" s="147">
        <v>40343</v>
      </c>
      <c r="S93" s="147">
        <v>40345</v>
      </c>
      <c r="X93" s="111" t="s">
        <v>45</v>
      </c>
    </row>
    <row r="94" spans="1:26">
      <c r="A94" s="124"/>
      <c r="B94" s="146"/>
      <c r="C94" s="146"/>
      <c r="D94" s="144"/>
      <c r="E94" s="145"/>
      <c r="F94" s="145"/>
      <c r="G94" s="143"/>
      <c r="H94" s="143"/>
      <c r="M94" s="144"/>
      <c r="N94" s="124"/>
      <c r="O94" s="144"/>
      <c r="P94" s="143"/>
      <c r="Q94" s="124"/>
      <c r="R94" s="143"/>
    </row>
    <row r="95" spans="1:26">
      <c r="A95" s="124" t="s">
        <v>44</v>
      </c>
      <c r="B95" s="289" t="s">
        <v>43</v>
      </c>
      <c r="C95" s="290"/>
      <c r="D95" s="141" t="s">
        <v>43</v>
      </c>
      <c r="E95" s="289" t="s">
        <v>43</v>
      </c>
      <c r="F95" s="290"/>
      <c r="G95" s="141" t="s">
        <v>43</v>
      </c>
      <c r="H95" s="141" t="s">
        <v>43</v>
      </c>
      <c r="J95" s="140" t="s">
        <v>42</v>
      </c>
      <c r="K95" s="140" t="s">
        <v>32</v>
      </c>
      <c r="M95" s="289" t="s">
        <v>35</v>
      </c>
      <c r="N95" s="290"/>
      <c r="O95" s="141" t="s">
        <v>35</v>
      </c>
      <c r="P95" s="289" t="s">
        <v>35</v>
      </c>
      <c r="Q95" s="290"/>
      <c r="R95" s="142" t="s">
        <v>35</v>
      </c>
      <c r="S95" s="141" t="s">
        <v>35</v>
      </c>
      <c r="U95" s="140" t="s">
        <v>42</v>
      </c>
      <c r="V95" s="140" t="s">
        <v>32</v>
      </c>
      <c r="X95" s="111" t="s">
        <v>41</v>
      </c>
      <c r="Y95" s="140" t="s">
        <v>32</v>
      </c>
    </row>
    <row r="96" spans="1:26" ht="12.75" thickBot="1">
      <c r="A96" s="124">
        <v>0</v>
      </c>
      <c r="B96" s="98">
        <v>10</v>
      </c>
      <c r="C96" s="98">
        <v>9</v>
      </c>
      <c r="D96" s="98">
        <v>11</v>
      </c>
      <c r="E96" s="98">
        <v>10</v>
      </c>
      <c r="F96" s="98">
        <v>11</v>
      </c>
      <c r="G96" s="98">
        <v>6</v>
      </c>
      <c r="H96" s="98">
        <v>4</v>
      </c>
      <c r="J96" s="6">
        <f t="shared" ref="J96:J126" si="9">SUM(B96:H96)</f>
        <v>61</v>
      </c>
      <c r="K96" s="6">
        <v>100</v>
      </c>
      <c r="M96" s="98">
        <v>10</v>
      </c>
      <c r="N96" s="113">
        <v>10</v>
      </c>
      <c r="O96" s="98">
        <v>8</v>
      </c>
      <c r="P96" s="98">
        <v>11</v>
      </c>
      <c r="Q96" s="112">
        <v>12</v>
      </c>
      <c r="R96" s="98">
        <v>10</v>
      </c>
      <c r="S96" s="98">
        <v>3</v>
      </c>
      <c r="U96" s="6">
        <f t="shared" ref="U96:U123" si="10">SUM(M96:S96)</f>
        <v>64</v>
      </c>
      <c r="V96" s="6">
        <v>100</v>
      </c>
      <c r="X96" s="111">
        <f t="shared" ref="X96:X121" si="11">SUM(J96,U96)</f>
        <v>125</v>
      </c>
      <c r="Y96" s="6">
        <v>100</v>
      </c>
    </row>
    <row r="97" spans="1:25" ht="12.75" thickBot="1">
      <c r="A97" s="124">
        <v>1</v>
      </c>
      <c r="B97" s="98">
        <v>10</v>
      </c>
      <c r="C97" s="98">
        <v>9</v>
      </c>
      <c r="D97" s="108">
        <v>11</v>
      </c>
      <c r="E97" s="98">
        <v>10</v>
      </c>
      <c r="F97" s="98">
        <v>11</v>
      </c>
      <c r="G97" s="98">
        <v>6</v>
      </c>
      <c r="H97" s="98">
        <v>4</v>
      </c>
      <c r="J97" s="6">
        <f t="shared" si="9"/>
        <v>61</v>
      </c>
      <c r="K97" s="6">
        <v>100</v>
      </c>
      <c r="M97" s="99">
        <v>10</v>
      </c>
      <c r="N97" s="132">
        <v>10</v>
      </c>
      <c r="O97" s="98">
        <v>8</v>
      </c>
      <c r="P97" s="98">
        <v>11</v>
      </c>
      <c r="Q97" s="112">
        <v>12</v>
      </c>
      <c r="R97" s="98">
        <v>10</v>
      </c>
      <c r="S97" s="98">
        <v>3</v>
      </c>
      <c r="U97" s="6">
        <f t="shared" si="10"/>
        <v>64</v>
      </c>
      <c r="V97" s="6">
        <v>100</v>
      </c>
      <c r="X97" s="111">
        <f t="shared" si="11"/>
        <v>125</v>
      </c>
      <c r="Y97" s="6">
        <v>100</v>
      </c>
    </row>
    <row r="98" spans="1:25" ht="12.75" thickBot="1">
      <c r="A98" s="124">
        <v>2</v>
      </c>
      <c r="B98" s="98">
        <v>10</v>
      </c>
      <c r="C98" s="98">
        <v>9</v>
      </c>
      <c r="D98" s="108">
        <v>10</v>
      </c>
      <c r="E98" s="98">
        <v>10</v>
      </c>
      <c r="F98" s="98">
        <v>11</v>
      </c>
      <c r="G98" s="98">
        <v>6</v>
      </c>
      <c r="H98" s="98">
        <v>4</v>
      </c>
      <c r="J98" s="6">
        <f t="shared" si="9"/>
        <v>60</v>
      </c>
      <c r="K98" s="6">
        <v>98.360655737704917</v>
      </c>
      <c r="M98" s="99">
        <v>10</v>
      </c>
      <c r="N98" s="132">
        <v>10</v>
      </c>
      <c r="O98" s="98">
        <v>8</v>
      </c>
      <c r="P98" s="98">
        <v>11</v>
      </c>
      <c r="Q98" s="112">
        <v>12</v>
      </c>
      <c r="R98" s="98">
        <v>10</v>
      </c>
      <c r="S98" s="98">
        <v>3</v>
      </c>
      <c r="U98" s="6">
        <f t="shared" si="10"/>
        <v>64</v>
      </c>
      <c r="V98" s="6">
        <v>100</v>
      </c>
      <c r="X98" s="111">
        <f t="shared" si="11"/>
        <v>124</v>
      </c>
      <c r="Y98" s="6">
        <v>99.2</v>
      </c>
    </row>
    <row r="99" spans="1:25" ht="12.75" thickBot="1">
      <c r="A99" s="124">
        <v>3</v>
      </c>
      <c r="B99" s="98">
        <v>10</v>
      </c>
      <c r="C99" s="98">
        <v>9</v>
      </c>
      <c r="D99" s="108">
        <v>9</v>
      </c>
      <c r="E99" s="98">
        <v>10</v>
      </c>
      <c r="F99" s="98">
        <v>11</v>
      </c>
      <c r="G99" s="98">
        <v>6</v>
      </c>
      <c r="H99" s="98">
        <v>4</v>
      </c>
      <c r="J99" s="6">
        <f t="shared" si="9"/>
        <v>59</v>
      </c>
      <c r="K99" s="6">
        <v>96.721311475409834</v>
      </c>
      <c r="M99" s="99">
        <v>10</v>
      </c>
      <c r="N99" s="135">
        <v>10</v>
      </c>
      <c r="O99" s="98">
        <v>8</v>
      </c>
      <c r="P99" s="98">
        <v>11</v>
      </c>
      <c r="Q99" s="112">
        <v>12</v>
      </c>
      <c r="R99" s="98">
        <v>10</v>
      </c>
      <c r="S99" s="98">
        <v>3</v>
      </c>
      <c r="U99" s="6">
        <f t="shared" si="10"/>
        <v>64</v>
      </c>
      <c r="V99" s="6">
        <v>100</v>
      </c>
      <c r="X99" s="111">
        <f t="shared" si="11"/>
        <v>123</v>
      </c>
      <c r="Y99" s="6">
        <v>98.4</v>
      </c>
    </row>
    <row r="100" spans="1:25" ht="12.75" thickBot="1">
      <c r="A100" s="124">
        <v>4</v>
      </c>
      <c r="B100" s="98">
        <v>10</v>
      </c>
      <c r="C100" s="98">
        <v>9</v>
      </c>
      <c r="D100" s="108">
        <v>9</v>
      </c>
      <c r="E100" s="113">
        <v>10</v>
      </c>
      <c r="F100" s="113">
        <v>11</v>
      </c>
      <c r="G100" s="98">
        <v>6</v>
      </c>
      <c r="H100" s="98">
        <v>4</v>
      </c>
      <c r="J100" s="6">
        <f t="shared" si="9"/>
        <v>59</v>
      </c>
      <c r="K100" s="6">
        <v>96.721311475409834</v>
      </c>
      <c r="M100" s="98">
        <v>10</v>
      </c>
      <c r="N100" s="100">
        <v>9</v>
      </c>
      <c r="O100" s="98">
        <v>8</v>
      </c>
      <c r="P100" s="113">
        <v>11</v>
      </c>
      <c r="Q100" s="112">
        <v>12</v>
      </c>
      <c r="R100" s="98">
        <v>10</v>
      </c>
      <c r="S100" s="98">
        <v>3</v>
      </c>
      <c r="U100" s="6">
        <f t="shared" si="10"/>
        <v>63</v>
      </c>
      <c r="V100" s="6">
        <v>98.4375</v>
      </c>
      <c r="X100" s="111">
        <f t="shared" si="11"/>
        <v>122</v>
      </c>
      <c r="Y100" s="6">
        <v>97.6</v>
      </c>
    </row>
    <row r="101" spans="1:25">
      <c r="A101" s="124">
        <v>5</v>
      </c>
      <c r="B101" s="98">
        <v>10</v>
      </c>
      <c r="C101" s="98">
        <v>9</v>
      </c>
      <c r="D101" s="108">
        <v>9</v>
      </c>
      <c r="E101" s="132">
        <v>10</v>
      </c>
      <c r="F101" s="136">
        <v>11</v>
      </c>
      <c r="G101" s="98">
        <v>6</v>
      </c>
      <c r="H101" s="98">
        <v>4</v>
      </c>
      <c r="J101" s="6">
        <f t="shared" si="9"/>
        <v>59</v>
      </c>
      <c r="K101" s="6">
        <v>96.721311475409834</v>
      </c>
      <c r="M101" s="98">
        <v>10</v>
      </c>
      <c r="N101" s="98">
        <v>9</v>
      </c>
      <c r="O101" s="99">
        <v>8</v>
      </c>
      <c r="P101" s="132">
        <v>10</v>
      </c>
      <c r="Q101" s="139">
        <v>11</v>
      </c>
      <c r="R101" s="98">
        <v>10</v>
      </c>
      <c r="S101" s="98">
        <v>3</v>
      </c>
      <c r="U101" s="6">
        <f t="shared" si="10"/>
        <v>61</v>
      </c>
      <c r="V101" s="6">
        <v>95.3125</v>
      </c>
      <c r="X101" s="111">
        <f t="shared" si="11"/>
        <v>120</v>
      </c>
      <c r="Y101" s="6">
        <v>96</v>
      </c>
    </row>
    <row r="102" spans="1:25" ht="12.75" thickBot="1">
      <c r="A102" s="124">
        <v>6</v>
      </c>
      <c r="B102" s="98">
        <v>10</v>
      </c>
      <c r="C102" s="98">
        <v>9</v>
      </c>
      <c r="D102" s="108">
        <v>9</v>
      </c>
      <c r="E102" s="114">
        <v>9</v>
      </c>
      <c r="F102" s="136">
        <v>11</v>
      </c>
      <c r="G102" s="98">
        <v>6</v>
      </c>
      <c r="H102" s="98">
        <v>4</v>
      </c>
      <c r="J102" s="6">
        <f t="shared" si="9"/>
        <v>58</v>
      </c>
      <c r="K102" s="6">
        <v>95.081967213114751</v>
      </c>
      <c r="M102" s="98">
        <v>9</v>
      </c>
      <c r="N102" s="98">
        <v>9</v>
      </c>
      <c r="O102" s="99">
        <v>8</v>
      </c>
      <c r="P102" s="114">
        <v>8</v>
      </c>
      <c r="Q102" s="138">
        <v>9</v>
      </c>
      <c r="R102" s="98">
        <v>10</v>
      </c>
      <c r="S102" s="98">
        <v>3</v>
      </c>
      <c r="U102" s="6">
        <f t="shared" si="10"/>
        <v>56</v>
      </c>
      <c r="V102" s="6">
        <v>87.5</v>
      </c>
      <c r="X102" s="111">
        <f t="shared" si="11"/>
        <v>114</v>
      </c>
      <c r="Y102" s="6">
        <v>91.2</v>
      </c>
    </row>
    <row r="103" spans="1:25" ht="12.75" thickBot="1">
      <c r="A103" s="124">
        <v>7</v>
      </c>
      <c r="B103" s="98">
        <v>10</v>
      </c>
      <c r="C103" s="98">
        <v>9</v>
      </c>
      <c r="D103" s="98">
        <v>9</v>
      </c>
      <c r="E103" s="100">
        <v>8</v>
      </c>
      <c r="F103" s="100">
        <v>11</v>
      </c>
      <c r="G103" s="113">
        <v>6</v>
      </c>
      <c r="H103" s="98">
        <v>4</v>
      </c>
      <c r="J103" s="6">
        <f t="shared" si="9"/>
        <v>57</v>
      </c>
      <c r="K103" s="6">
        <v>93.442622950819683</v>
      </c>
      <c r="M103" s="98">
        <v>9</v>
      </c>
      <c r="N103" s="98">
        <v>9</v>
      </c>
      <c r="O103" s="98">
        <v>8</v>
      </c>
      <c r="P103" s="100">
        <v>6</v>
      </c>
      <c r="Q103" s="101">
        <v>7</v>
      </c>
      <c r="R103" s="98">
        <v>10</v>
      </c>
      <c r="S103" s="98">
        <v>3</v>
      </c>
      <c r="U103" s="6">
        <f t="shared" si="10"/>
        <v>52</v>
      </c>
      <c r="V103" s="6">
        <v>81.25</v>
      </c>
      <c r="X103" s="111">
        <f t="shared" si="11"/>
        <v>109</v>
      </c>
      <c r="Y103" s="6">
        <v>87.2</v>
      </c>
    </row>
    <row r="104" spans="1:25" ht="12.75" thickBot="1">
      <c r="A104" s="124">
        <v>8</v>
      </c>
      <c r="B104" s="98">
        <v>10</v>
      </c>
      <c r="C104" s="98">
        <v>9</v>
      </c>
      <c r="D104" s="98">
        <v>9</v>
      </c>
      <c r="E104" s="100">
        <v>8</v>
      </c>
      <c r="F104" s="100">
        <v>11</v>
      </c>
      <c r="G104" s="132">
        <v>6</v>
      </c>
      <c r="H104" s="113">
        <v>4</v>
      </c>
      <c r="J104" s="6">
        <f t="shared" si="9"/>
        <v>57</v>
      </c>
      <c r="K104" s="6">
        <v>93.442622950819683</v>
      </c>
      <c r="M104" s="98">
        <v>9</v>
      </c>
      <c r="N104" s="98">
        <v>9</v>
      </c>
      <c r="O104" s="98">
        <v>8</v>
      </c>
      <c r="P104" s="100">
        <v>6</v>
      </c>
      <c r="Q104" s="101">
        <v>7</v>
      </c>
      <c r="R104" s="108">
        <v>10</v>
      </c>
      <c r="S104" s="113">
        <v>3</v>
      </c>
      <c r="U104" s="6">
        <f t="shared" si="10"/>
        <v>52</v>
      </c>
      <c r="V104" s="6">
        <v>81.25</v>
      </c>
      <c r="X104" s="111">
        <f t="shared" si="11"/>
        <v>109</v>
      </c>
      <c r="Y104" s="6">
        <v>87.2</v>
      </c>
    </row>
    <row r="105" spans="1:25" ht="12.75" thickBot="1">
      <c r="A105" s="124">
        <v>9</v>
      </c>
      <c r="B105" s="98">
        <v>10</v>
      </c>
      <c r="C105" s="98">
        <v>9</v>
      </c>
      <c r="D105" s="98">
        <v>9</v>
      </c>
      <c r="E105" s="113">
        <v>8</v>
      </c>
      <c r="F105" s="98">
        <v>11</v>
      </c>
      <c r="G105" s="137">
        <v>5</v>
      </c>
      <c r="H105" s="110">
        <v>4</v>
      </c>
      <c r="J105" s="6">
        <f t="shared" si="9"/>
        <v>56</v>
      </c>
      <c r="K105" s="6">
        <v>91.803278688524586</v>
      </c>
      <c r="M105" s="98">
        <v>9</v>
      </c>
      <c r="N105" s="98">
        <v>9</v>
      </c>
      <c r="O105" s="98">
        <v>8</v>
      </c>
      <c r="P105" s="98">
        <v>6</v>
      </c>
      <c r="Q105" s="99">
        <v>7</v>
      </c>
      <c r="R105" s="136">
        <v>10</v>
      </c>
      <c r="S105" s="109">
        <v>3</v>
      </c>
      <c r="U105" s="6">
        <f t="shared" si="10"/>
        <v>52</v>
      </c>
      <c r="V105" s="6">
        <v>81.25</v>
      </c>
      <c r="X105" s="111">
        <f t="shared" si="11"/>
        <v>108</v>
      </c>
      <c r="Y105" s="6">
        <v>86.4</v>
      </c>
    </row>
    <row r="106" spans="1:25" ht="12.75" thickBot="1">
      <c r="A106" s="124">
        <v>10</v>
      </c>
      <c r="B106" s="98">
        <v>10</v>
      </c>
      <c r="C106" s="98">
        <v>9</v>
      </c>
      <c r="D106" s="113">
        <v>8</v>
      </c>
      <c r="E106" s="132">
        <v>8</v>
      </c>
      <c r="F106" s="132">
        <v>10</v>
      </c>
      <c r="G106" s="113">
        <v>5</v>
      </c>
      <c r="H106" s="127">
        <v>4</v>
      </c>
      <c r="J106" s="6">
        <f t="shared" si="9"/>
        <v>54</v>
      </c>
      <c r="K106" s="6">
        <v>88.52459016393442</v>
      </c>
      <c r="M106" s="98">
        <v>9</v>
      </c>
      <c r="N106" s="98">
        <v>9</v>
      </c>
      <c r="O106" s="99">
        <v>8</v>
      </c>
      <c r="P106" s="132">
        <v>6</v>
      </c>
      <c r="Q106" s="99">
        <v>7</v>
      </c>
      <c r="R106" s="112">
        <v>10</v>
      </c>
      <c r="S106" s="126">
        <v>3</v>
      </c>
      <c r="U106" s="6">
        <f t="shared" si="10"/>
        <v>52</v>
      </c>
      <c r="V106" s="6">
        <v>81.25</v>
      </c>
      <c r="X106" s="111">
        <f t="shared" si="11"/>
        <v>106</v>
      </c>
      <c r="Y106" s="6">
        <v>84.8</v>
      </c>
    </row>
    <row r="107" spans="1:25" ht="12.75" thickBot="1">
      <c r="A107" s="124">
        <v>11</v>
      </c>
      <c r="B107" s="98">
        <v>10</v>
      </c>
      <c r="C107" s="98">
        <v>9</v>
      </c>
      <c r="D107" s="113">
        <v>8</v>
      </c>
      <c r="E107" s="115">
        <v>6</v>
      </c>
      <c r="F107" s="115">
        <v>8</v>
      </c>
      <c r="G107" s="110">
        <v>5</v>
      </c>
      <c r="H107" s="107">
        <v>4</v>
      </c>
      <c r="J107" s="6">
        <f t="shared" si="9"/>
        <v>50</v>
      </c>
      <c r="K107" s="6">
        <v>81.967213114754102</v>
      </c>
      <c r="M107" s="98">
        <v>9</v>
      </c>
      <c r="N107" s="99">
        <v>9</v>
      </c>
      <c r="O107" s="99">
        <v>8</v>
      </c>
      <c r="P107" s="115">
        <v>6</v>
      </c>
      <c r="Q107" s="99">
        <v>7</v>
      </c>
      <c r="R107" s="109">
        <v>9</v>
      </c>
      <c r="S107" s="106">
        <v>3</v>
      </c>
      <c r="U107" s="6">
        <f t="shared" si="10"/>
        <v>51</v>
      </c>
      <c r="V107" s="6">
        <v>79.6875</v>
      </c>
      <c r="X107" s="111">
        <f t="shared" si="11"/>
        <v>101</v>
      </c>
      <c r="Y107" s="6">
        <v>80.800000000000011</v>
      </c>
    </row>
    <row r="108" spans="1:25" ht="12.75" thickBot="1">
      <c r="A108" s="124">
        <v>12</v>
      </c>
      <c r="B108" s="98">
        <v>10</v>
      </c>
      <c r="C108" s="98">
        <v>9</v>
      </c>
      <c r="D108" s="135">
        <v>6</v>
      </c>
      <c r="E108" s="115">
        <v>6</v>
      </c>
      <c r="F108" s="115">
        <v>6</v>
      </c>
      <c r="G108" s="127">
        <v>5</v>
      </c>
      <c r="H108" s="118">
        <v>4</v>
      </c>
      <c r="J108" s="6">
        <f t="shared" si="9"/>
        <v>46</v>
      </c>
      <c r="K108" s="6">
        <v>75.409836065573771</v>
      </c>
      <c r="M108" s="98">
        <v>9</v>
      </c>
      <c r="N108" s="99">
        <v>9</v>
      </c>
      <c r="O108" s="99">
        <v>8</v>
      </c>
      <c r="P108" s="115">
        <v>5</v>
      </c>
      <c r="Q108" s="99">
        <v>7</v>
      </c>
      <c r="R108" s="134">
        <v>9</v>
      </c>
      <c r="S108" s="100">
        <v>3</v>
      </c>
      <c r="U108" s="6">
        <f t="shared" si="10"/>
        <v>50</v>
      </c>
      <c r="V108" s="6">
        <v>78.125</v>
      </c>
      <c r="X108" s="111">
        <f t="shared" si="11"/>
        <v>96</v>
      </c>
      <c r="Y108" s="6">
        <v>76.8</v>
      </c>
    </row>
    <row r="109" spans="1:25" ht="12.75" thickBot="1">
      <c r="A109" s="124">
        <v>13</v>
      </c>
      <c r="B109" s="98">
        <v>10</v>
      </c>
      <c r="C109" s="98">
        <v>9</v>
      </c>
      <c r="D109" s="133">
        <v>2</v>
      </c>
      <c r="E109" s="114">
        <v>5</v>
      </c>
      <c r="F109" s="114">
        <v>5</v>
      </c>
      <c r="G109" s="107">
        <v>5</v>
      </c>
      <c r="H109" s="118">
        <v>4</v>
      </c>
      <c r="J109" s="6">
        <f t="shared" si="9"/>
        <v>40</v>
      </c>
      <c r="K109" s="6">
        <v>65.573770491803273</v>
      </c>
      <c r="M109" s="98">
        <v>9</v>
      </c>
      <c r="N109" s="99">
        <v>9</v>
      </c>
      <c r="O109" s="99">
        <v>8</v>
      </c>
      <c r="P109" s="114">
        <v>5</v>
      </c>
      <c r="Q109" s="99">
        <v>7</v>
      </c>
      <c r="R109" s="106">
        <v>9</v>
      </c>
      <c r="S109" s="100">
        <v>3</v>
      </c>
      <c r="U109" s="6">
        <f t="shared" si="10"/>
        <v>50</v>
      </c>
      <c r="V109" s="6">
        <v>78.125</v>
      </c>
      <c r="X109" s="111">
        <f t="shared" si="11"/>
        <v>90</v>
      </c>
      <c r="Y109" s="6">
        <v>72</v>
      </c>
    </row>
    <row r="110" spans="1:25">
      <c r="A110" s="124">
        <v>14</v>
      </c>
      <c r="B110" s="98">
        <v>10</v>
      </c>
      <c r="C110" s="98">
        <v>9</v>
      </c>
      <c r="D110" s="100">
        <v>1</v>
      </c>
      <c r="E110" s="100">
        <v>5</v>
      </c>
      <c r="F110" s="98">
        <v>4</v>
      </c>
      <c r="G110" s="100">
        <v>5</v>
      </c>
      <c r="H110" s="98">
        <v>4</v>
      </c>
      <c r="J110" s="6">
        <f t="shared" si="9"/>
        <v>38</v>
      </c>
      <c r="K110" s="6">
        <v>62.295081967213115</v>
      </c>
      <c r="M110" s="98">
        <v>9</v>
      </c>
      <c r="N110" s="98">
        <v>9</v>
      </c>
      <c r="O110" s="98">
        <v>8</v>
      </c>
      <c r="P110" s="113">
        <v>5</v>
      </c>
      <c r="Q110" s="112">
        <v>7</v>
      </c>
      <c r="R110" s="100">
        <v>9</v>
      </c>
      <c r="S110" s="98">
        <v>3</v>
      </c>
      <c r="U110" s="6">
        <f t="shared" si="10"/>
        <v>50</v>
      </c>
      <c r="V110" s="6">
        <v>78.125</v>
      </c>
      <c r="X110" s="111">
        <f t="shared" si="11"/>
        <v>88</v>
      </c>
      <c r="Y110" s="6">
        <v>70.399999999999991</v>
      </c>
    </row>
    <row r="111" spans="1:25" ht="12.75" thickBot="1">
      <c r="A111" s="124">
        <v>15</v>
      </c>
      <c r="B111" s="113">
        <v>8</v>
      </c>
      <c r="C111" s="98">
        <v>9</v>
      </c>
      <c r="D111" s="100">
        <v>1</v>
      </c>
      <c r="E111" s="100">
        <v>5</v>
      </c>
      <c r="F111" s="99">
        <v>4</v>
      </c>
      <c r="G111" s="108">
        <v>5</v>
      </c>
      <c r="H111" s="98">
        <v>4</v>
      </c>
      <c r="J111" s="6">
        <f t="shared" si="9"/>
        <v>36</v>
      </c>
      <c r="K111" s="6">
        <v>59.016393442622949</v>
      </c>
      <c r="M111" s="98">
        <v>9</v>
      </c>
      <c r="N111" s="98">
        <v>9</v>
      </c>
      <c r="O111" s="98">
        <v>8</v>
      </c>
      <c r="P111" s="98">
        <v>5</v>
      </c>
      <c r="Q111" s="98">
        <v>7</v>
      </c>
      <c r="R111" s="98">
        <v>9</v>
      </c>
      <c r="S111" s="98">
        <v>3</v>
      </c>
      <c r="U111" s="6">
        <f t="shared" si="10"/>
        <v>50</v>
      </c>
      <c r="V111" s="6">
        <v>78.125</v>
      </c>
      <c r="X111" s="111">
        <f t="shared" si="11"/>
        <v>86</v>
      </c>
      <c r="Y111" s="6">
        <v>68.8</v>
      </c>
    </row>
    <row r="112" spans="1:25" ht="12.75" thickBot="1">
      <c r="A112" s="124">
        <v>16</v>
      </c>
      <c r="B112" s="132">
        <v>6</v>
      </c>
      <c r="C112" s="108">
        <v>9</v>
      </c>
      <c r="D112" s="113">
        <v>1</v>
      </c>
      <c r="E112" s="100">
        <v>5</v>
      </c>
      <c r="F112" s="99">
        <v>4</v>
      </c>
      <c r="G112" s="108">
        <v>4</v>
      </c>
      <c r="H112" s="113">
        <v>4</v>
      </c>
      <c r="J112" s="6">
        <f t="shared" si="9"/>
        <v>33</v>
      </c>
      <c r="K112" s="6">
        <v>54.098360655737707</v>
      </c>
      <c r="M112" s="98">
        <v>9</v>
      </c>
      <c r="N112" s="98">
        <v>9</v>
      </c>
      <c r="O112" s="113">
        <v>8</v>
      </c>
      <c r="P112" s="98">
        <v>5</v>
      </c>
      <c r="Q112" s="98">
        <v>7</v>
      </c>
      <c r="R112" s="98">
        <v>9</v>
      </c>
      <c r="S112" s="113">
        <v>3</v>
      </c>
      <c r="U112" s="6">
        <f t="shared" si="10"/>
        <v>50</v>
      </c>
      <c r="V112" s="6">
        <v>78.125</v>
      </c>
      <c r="X112" s="111">
        <f t="shared" si="11"/>
        <v>83</v>
      </c>
      <c r="Y112" s="6">
        <v>66.400000000000006</v>
      </c>
    </row>
    <row r="113" spans="1:26" ht="12.75" thickBot="1">
      <c r="A113" s="124">
        <v>17</v>
      </c>
      <c r="B113" s="114">
        <v>6</v>
      </c>
      <c r="C113" s="108">
        <v>9</v>
      </c>
      <c r="D113" s="132">
        <v>1</v>
      </c>
      <c r="E113" s="129">
        <v>5</v>
      </c>
      <c r="F113" s="113">
        <v>4</v>
      </c>
      <c r="G113" s="98">
        <v>4</v>
      </c>
      <c r="H113" s="110">
        <v>4</v>
      </c>
      <c r="J113" s="6">
        <f t="shared" si="9"/>
        <v>33</v>
      </c>
      <c r="K113" s="6">
        <v>54.098360655737707</v>
      </c>
      <c r="M113" s="98">
        <v>9</v>
      </c>
      <c r="N113" s="99">
        <v>9</v>
      </c>
      <c r="O113" s="132">
        <v>6</v>
      </c>
      <c r="P113" s="131">
        <v>5</v>
      </c>
      <c r="Q113" s="130">
        <v>7</v>
      </c>
      <c r="R113" s="99">
        <v>9</v>
      </c>
      <c r="S113" s="125">
        <v>3</v>
      </c>
      <c r="U113" s="6">
        <f t="shared" si="10"/>
        <v>48</v>
      </c>
      <c r="V113" s="6">
        <v>75</v>
      </c>
      <c r="X113" s="111">
        <f t="shared" si="11"/>
        <v>81</v>
      </c>
      <c r="Y113" s="6">
        <v>64.8</v>
      </c>
    </row>
    <row r="114" spans="1:26" ht="12.75" thickBot="1">
      <c r="A114" s="124">
        <v>18</v>
      </c>
      <c r="B114" s="100">
        <v>4</v>
      </c>
      <c r="C114" s="98">
        <v>9</v>
      </c>
      <c r="D114" s="115">
        <v>1</v>
      </c>
      <c r="E114" s="110">
        <v>4</v>
      </c>
      <c r="F114" s="109">
        <v>3</v>
      </c>
      <c r="G114" s="129">
        <v>4</v>
      </c>
      <c r="H114" s="107">
        <v>3</v>
      </c>
      <c r="J114" s="6">
        <f t="shared" si="9"/>
        <v>28</v>
      </c>
      <c r="K114" s="6">
        <v>45.901639344262293</v>
      </c>
      <c r="M114" s="98">
        <v>9</v>
      </c>
      <c r="N114" s="99">
        <v>9</v>
      </c>
      <c r="O114" s="115">
        <v>6</v>
      </c>
      <c r="P114" s="110">
        <v>4</v>
      </c>
      <c r="Q114" s="109">
        <v>6</v>
      </c>
      <c r="R114" s="112">
        <v>9</v>
      </c>
      <c r="S114" s="106">
        <v>3</v>
      </c>
      <c r="U114" s="6">
        <f t="shared" si="10"/>
        <v>46</v>
      </c>
      <c r="V114" s="6">
        <v>71.875</v>
      </c>
      <c r="X114" s="111">
        <f t="shared" si="11"/>
        <v>74</v>
      </c>
      <c r="Y114" s="6">
        <v>59.199999999999996</v>
      </c>
    </row>
    <row r="115" spans="1:26">
      <c r="A115" s="124">
        <v>19</v>
      </c>
      <c r="B115" s="100">
        <v>4</v>
      </c>
      <c r="C115" s="98">
        <v>9</v>
      </c>
      <c r="D115" s="115">
        <v>1</v>
      </c>
      <c r="E115" s="127">
        <v>4</v>
      </c>
      <c r="F115" s="126">
        <v>3</v>
      </c>
      <c r="G115" s="128">
        <v>4</v>
      </c>
      <c r="H115" s="118">
        <v>3</v>
      </c>
      <c r="J115" s="6">
        <f t="shared" si="9"/>
        <v>28</v>
      </c>
      <c r="K115" s="6">
        <v>45.901639344262293</v>
      </c>
      <c r="M115" s="98">
        <v>9</v>
      </c>
      <c r="N115" s="99">
        <v>9</v>
      </c>
      <c r="O115" s="115">
        <v>6</v>
      </c>
      <c r="P115" s="127">
        <v>3</v>
      </c>
      <c r="Q115" s="126">
        <v>6</v>
      </c>
      <c r="R115" s="125">
        <v>9</v>
      </c>
      <c r="S115" s="100">
        <v>3</v>
      </c>
      <c r="U115" s="6">
        <f t="shared" si="10"/>
        <v>45</v>
      </c>
      <c r="V115" s="6">
        <v>70.3125</v>
      </c>
      <c r="X115" s="111">
        <f t="shared" si="11"/>
        <v>73</v>
      </c>
      <c r="Y115" s="6">
        <v>58.4</v>
      </c>
    </row>
    <row r="116" spans="1:26" ht="12.75" thickBot="1">
      <c r="A116" s="124">
        <v>20</v>
      </c>
      <c r="B116" s="113">
        <v>4</v>
      </c>
      <c r="C116" s="98">
        <v>9</v>
      </c>
      <c r="D116" s="114">
        <v>1</v>
      </c>
      <c r="E116" s="107">
        <v>4</v>
      </c>
      <c r="F116" s="106">
        <v>3</v>
      </c>
      <c r="G116" s="107">
        <v>4</v>
      </c>
      <c r="H116" s="118">
        <v>3</v>
      </c>
      <c r="J116" s="6">
        <f t="shared" si="9"/>
        <v>28</v>
      </c>
      <c r="K116" s="6">
        <v>45.901639344262293</v>
      </c>
      <c r="M116" s="98">
        <v>9</v>
      </c>
      <c r="N116" s="99">
        <v>9</v>
      </c>
      <c r="O116" s="114">
        <v>4</v>
      </c>
      <c r="P116" s="107">
        <v>3</v>
      </c>
      <c r="Q116" s="106">
        <v>6</v>
      </c>
      <c r="R116" s="106">
        <v>9</v>
      </c>
      <c r="S116" s="100">
        <v>3</v>
      </c>
      <c r="U116" s="6">
        <f t="shared" si="10"/>
        <v>43</v>
      </c>
      <c r="V116" s="6">
        <v>67.1875</v>
      </c>
      <c r="X116" s="111">
        <f t="shared" si="11"/>
        <v>71</v>
      </c>
      <c r="Y116" s="6">
        <v>56.8</v>
      </c>
    </row>
    <row r="117" spans="1:26" ht="12.75" thickBot="1">
      <c r="A117" s="123">
        <v>21</v>
      </c>
      <c r="B117" s="121">
        <v>3</v>
      </c>
      <c r="C117" s="121">
        <v>6</v>
      </c>
      <c r="D117" s="105">
        <v>0</v>
      </c>
      <c r="E117" s="105">
        <v>4</v>
      </c>
      <c r="F117" s="105">
        <v>2</v>
      </c>
      <c r="G117" s="105">
        <v>4</v>
      </c>
      <c r="H117" s="122">
        <v>3</v>
      </c>
      <c r="I117" s="102"/>
      <c r="J117" s="6">
        <f t="shared" si="9"/>
        <v>22</v>
      </c>
      <c r="K117" s="6">
        <v>36.065573770491802</v>
      </c>
      <c r="L117" s="102"/>
      <c r="M117" s="121">
        <v>6</v>
      </c>
      <c r="N117" s="121">
        <v>8</v>
      </c>
      <c r="O117" s="105">
        <v>2</v>
      </c>
      <c r="P117" s="105">
        <v>3</v>
      </c>
      <c r="Q117" s="104">
        <v>5</v>
      </c>
      <c r="R117" s="105">
        <v>9</v>
      </c>
      <c r="S117" s="105">
        <v>3</v>
      </c>
      <c r="T117" s="102"/>
      <c r="U117" s="102">
        <f t="shared" si="10"/>
        <v>36</v>
      </c>
      <c r="V117" s="6">
        <v>56.25</v>
      </c>
      <c r="W117" s="102"/>
      <c r="X117" s="120">
        <f t="shared" si="11"/>
        <v>58</v>
      </c>
      <c r="Y117" s="6">
        <v>46.400000000000006</v>
      </c>
    </row>
    <row r="118" spans="1:26" ht="12.75" thickTop="1">
      <c r="A118" s="6">
        <v>22</v>
      </c>
      <c r="B118" s="117">
        <v>2</v>
      </c>
      <c r="C118" s="117">
        <v>6</v>
      </c>
      <c r="D118" s="101"/>
      <c r="E118" s="118">
        <v>4</v>
      </c>
      <c r="F118" s="100">
        <v>2</v>
      </c>
      <c r="G118" s="119">
        <v>3</v>
      </c>
      <c r="H118" s="118">
        <v>3</v>
      </c>
      <c r="J118" s="6">
        <f t="shared" si="9"/>
        <v>20</v>
      </c>
      <c r="K118" s="6">
        <v>32.786885245901637</v>
      </c>
      <c r="M118" s="117">
        <v>5</v>
      </c>
      <c r="N118" s="117">
        <v>6</v>
      </c>
      <c r="O118" s="117">
        <v>1</v>
      </c>
      <c r="P118" s="100">
        <v>3</v>
      </c>
      <c r="Q118" s="101">
        <v>5</v>
      </c>
      <c r="R118" s="116">
        <v>6</v>
      </c>
      <c r="S118" s="100">
        <v>3</v>
      </c>
      <c r="U118" s="6">
        <f t="shared" si="10"/>
        <v>29</v>
      </c>
      <c r="X118" s="111">
        <f t="shared" si="11"/>
        <v>49</v>
      </c>
    </row>
    <row r="119" spans="1:26" ht="12.75" thickBot="1">
      <c r="A119" s="6">
        <v>23</v>
      </c>
      <c r="B119" s="115">
        <v>1</v>
      </c>
      <c r="C119" s="115">
        <v>4</v>
      </c>
      <c r="D119" s="99"/>
      <c r="E119" s="108">
        <v>4</v>
      </c>
      <c r="F119" s="98">
        <v>2</v>
      </c>
      <c r="G119" s="107">
        <v>2</v>
      </c>
      <c r="H119" s="108">
        <v>2</v>
      </c>
      <c r="J119" s="6">
        <f t="shared" si="9"/>
        <v>15</v>
      </c>
      <c r="K119" s="6">
        <v>24.590163934426229</v>
      </c>
      <c r="M119" s="115">
        <v>5</v>
      </c>
      <c r="N119" s="115">
        <v>3</v>
      </c>
      <c r="O119" s="114">
        <v>1</v>
      </c>
      <c r="P119" s="98">
        <v>3</v>
      </c>
      <c r="Q119" s="99">
        <v>5</v>
      </c>
      <c r="R119" s="106">
        <v>4</v>
      </c>
      <c r="S119" s="98">
        <v>2</v>
      </c>
      <c r="U119" s="6">
        <f t="shared" si="10"/>
        <v>23</v>
      </c>
      <c r="X119" s="111">
        <f t="shared" si="11"/>
        <v>38</v>
      </c>
    </row>
    <row r="120" spans="1:26" ht="12.75" thickBot="1">
      <c r="A120" s="6">
        <v>24</v>
      </c>
      <c r="B120" s="114">
        <v>0</v>
      </c>
      <c r="C120" s="114">
        <v>3</v>
      </c>
      <c r="D120" s="98"/>
      <c r="E120" s="98">
        <v>3</v>
      </c>
      <c r="F120" s="98">
        <v>2</v>
      </c>
      <c r="G120" s="100">
        <v>0</v>
      </c>
      <c r="H120" s="98">
        <v>1</v>
      </c>
      <c r="J120" s="6">
        <f t="shared" si="9"/>
        <v>9</v>
      </c>
      <c r="K120" s="6">
        <v>14.754098360655737</v>
      </c>
      <c r="M120" s="114">
        <v>2</v>
      </c>
      <c r="N120" s="114">
        <v>1</v>
      </c>
      <c r="O120" s="100">
        <v>0</v>
      </c>
      <c r="P120" s="98">
        <v>2</v>
      </c>
      <c r="Q120" s="99">
        <v>3</v>
      </c>
      <c r="R120" s="100">
        <v>2</v>
      </c>
      <c r="S120" s="98">
        <v>2</v>
      </c>
      <c r="U120" s="6">
        <f t="shared" si="10"/>
        <v>12</v>
      </c>
      <c r="X120" s="111">
        <f t="shared" si="11"/>
        <v>21</v>
      </c>
    </row>
    <row r="121" spans="1:26" ht="12.75" thickBot="1">
      <c r="A121" s="6">
        <v>25</v>
      </c>
      <c r="B121" s="100">
        <v>0</v>
      </c>
      <c r="C121" s="98">
        <v>0</v>
      </c>
      <c r="D121" s="98"/>
      <c r="E121" s="113">
        <v>2</v>
      </c>
      <c r="F121" s="113">
        <v>2</v>
      </c>
      <c r="G121" s="98"/>
      <c r="H121" s="98">
        <v>1</v>
      </c>
      <c r="J121" s="6">
        <f t="shared" si="9"/>
        <v>5</v>
      </c>
      <c r="K121" s="6">
        <v>8.1967213114754092</v>
      </c>
      <c r="M121" s="98">
        <v>0</v>
      </c>
      <c r="N121" s="98">
        <v>0</v>
      </c>
      <c r="O121" s="98"/>
      <c r="P121" s="113">
        <v>1</v>
      </c>
      <c r="Q121" s="112">
        <v>2</v>
      </c>
      <c r="R121" s="98">
        <v>0</v>
      </c>
      <c r="S121" s="98">
        <v>2</v>
      </c>
      <c r="U121" s="6">
        <f t="shared" si="10"/>
        <v>5</v>
      </c>
      <c r="X121" s="111">
        <f t="shared" si="11"/>
        <v>10</v>
      </c>
    </row>
    <row r="122" spans="1:26">
      <c r="A122" s="6">
        <v>26</v>
      </c>
      <c r="B122" s="98"/>
      <c r="C122" s="98"/>
      <c r="D122" s="98"/>
      <c r="E122" s="110">
        <v>2</v>
      </c>
      <c r="F122" s="109">
        <v>1</v>
      </c>
      <c r="G122" s="108"/>
      <c r="H122" s="98">
        <v>0</v>
      </c>
      <c r="J122" s="6">
        <f t="shared" si="9"/>
        <v>3</v>
      </c>
      <c r="K122" s="6">
        <v>4.918032786885246</v>
      </c>
      <c r="O122" s="99"/>
      <c r="P122" s="110">
        <v>1</v>
      </c>
      <c r="Q122" s="109">
        <v>2</v>
      </c>
      <c r="R122" s="98"/>
      <c r="S122" s="98">
        <v>0</v>
      </c>
      <c r="U122" s="6">
        <f t="shared" si="10"/>
        <v>3</v>
      </c>
    </row>
    <row r="123" spans="1:26" ht="12.75" thickBot="1">
      <c r="A123" s="6">
        <v>27</v>
      </c>
      <c r="B123" s="98"/>
      <c r="C123" s="98"/>
      <c r="D123" s="98"/>
      <c r="E123" s="107">
        <v>0</v>
      </c>
      <c r="F123" s="106">
        <v>0</v>
      </c>
      <c r="G123" s="108"/>
      <c r="H123" s="98"/>
      <c r="J123" s="6">
        <f t="shared" si="9"/>
        <v>0</v>
      </c>
      <c r="K123" s="6">
        <v>0</v>
      </c>
      <c r="O123" s="99"/>
      <c r="P123" s="107">
        <v>0</v>
      </c>
      <c r="Q123" s="106">
        <v>0</v>
      </c>
      <c r="R123" s="98"/>
      <c r="S123" s="98"/>
      <c r="U123" s="6">
        <f t="shared" si="10"/>
        <v>0</v>
      </c>
    </row>
    <row r="124" spans="1:26" ht="12.75" thickBot="1">
      <c r="A124" s="102">
        <v>28</v>
      </c>
      <c r="B124" s="103"/>
      <c r="C124" s="103"/>
      <c r="D124" s="103"/>
      <c r="E124" s="105"/>
      <c r="F124" s="105"/>
      <c r="G124" s="103"/>
      <c r="H124" s="103"/>
      <c r="I124" s="102"/>
      <c r="J124" s="6">
        <f t="shared" si="9"/>
        <v>0</v>
      </c>
      <c r="K124" s="6">
        <v>0</v>
      </c>
      <c r="L124" s="102"/>
      <c r="M124" s="102"/>
      <c r="N124" s="102"/>
      <c r="O124" s="103"/>
      <c r="P124" s="105"/>
      <c r="Q124" s="104"/>
      <c r="R124" s="103"/>
      <c r="S124" s="103"/>
      <c r="T124" s="102"/>
      <c r="U124" s="102"/>
      <c r="V124" s="102"/>
      <c r="W124" s="102"/>
      <c r="X124" s="102"/>
      <c r="Y124" s="102"/>
      <c r="Z124" s="102"/>
    </row>
    <row r="125" spans="1:26" ht="12.75" thickTop="1">
      <c r="A125" s="6">
        <v>29</v>
      </c>
      <c r="B125" s="100"/>
      <c r="C125" s="100"/>
      <c r="D125" s="100"/>
      <c r="E125" s="100"/>
      <c r="F125" s="100"/>
      <c r="G125" s="100"/>
      <c r="H125" s="100"/>
      <c r="J125" s="6">
        <f t="shared" si="9"/>
        <v>0</v>
      </c>
      <c r="O125" s="100"/>
      <c r="P125" s="100"/>
      <c r="Q125" s="101"/>
      <c r="R125" s="100"/>
      <c r="S125" s="100"/>
    </row>
    <row r="126" spans="1:26">
      <c r="A126" s="6">
        <v>30</v>
      </c>
      <c r="B126" s="98"/>
      <c r="C126" s="98"/>
      <c r="D126" s="98"/>
      <c r="E126" s="98"/>
      <c r="F126" s="98"/>
      <c r="G126" s="98"/>
      <c r="H126" s="98"/>
      <c r="J126" s="6">
        <f t="shared" si="9"/>
        <v>0</v>
      </c>
      <c r="O126" s="98"/>
      <c r="P126" s="98"/>
      <c r="Q126" s="99"/>
      <c r="R126" s="98"/>
      <c r="S126" s="98"/>
    </row>
    <row r="132" spans="1:50">
      <c r="A132" s="9"/>
      <c r="B132" s="9"/>
      <c r="C132" s="97" t="s">
        <v>40</v>
      </c>
      <c r="D132" s="9"/>
      <c r="E132" s="9"/>
      <c r="F132" s="9"/>
      <c r="G132" s="9"/>
      <c r="H132" s="9"/>
      <c r="I132" s="9"/>
      <c r="J132" s="9"/>
      <c r="K132" s="9"/>
      <c r="L132" s="9"/>
      <c r="M132" s="10" t="s">
        <v>39</v>
      </c>
      <c r="N132" s="9"/>
      <c r="O132" s="9"/>
      <c r="P132" s="9"/>
      <c r="Q132" s="9"/>
      <c r="R132" s="9"/>
      <c r="S132" s="9"/>
      <c r="T132" s="97" t="s">
        <v>38</v>
      </c>
      <c r="U132" s="9"/>
      <c r="V132" s="9"/>
      <c r="W132" s="9"/>
      <c r="X132" s="9"/>
      <c r="Y132" s="9"/>
      <c r="Z132" s="9"/>
      <c r="AA132" s="9"/>
      <c r="AB132" s="9"/>
      <c r="AC132" s="9"/>
      <c r="AD132" s="10"/>
      <c r="AE132" s="9"/>
      <c r="AF132" s="9"/>
      <c r="AG132" s="9"/>
      <c r="AH132" s="9"/>
      <c r="AI132" s="9"/>
      <c r="AJ132" s="9"/>
      <c r="AK132" s="97" t="s">
        <v>37</v>
      </c>
      <c r="AL132" s="9"/>
      <c r="AM132" s="9"/>
      <c r="AN132" s="9"/>
      <c r="AO132" s="9"/>
      <c r="AP132" s="9"/>
      <c r="AQ132" s="9"/>
      <c r="AR132" s="9"/>
      <c r="AS132" s="9"/>
      <c r="AT132" s="9"/>
      <c r="AU132" s="10"/>
      <c r="AV132" s="9"/>
      <c r="AW132" s="9"/>
      <c r="AX132" s="9"/>
    </row>
    <row r="133" spans="1:50">
      <c r="A133" s="9"/>
      <c r="B133" s="9"/>
      <c r="C133" s="286"/>
      <c r="D133" s="286"/>
      <c r="E133" s="286"/>
      <c r="F133" s="286"/>
      <c r="G133" s="286"/>
      <c r="H133" s="286"/>
      <c r="I133" s="286"/>
      <c r="J133" s="286"/>
      <c r="K133" s="287"/>
      <c r="L133" s="288"/>
      <c r="M133" s="10"/>
      <c r="N133" s="9"/>
      <c r="O133" s="9"/>
      <c r="P133" s="9"/>
      <c r="Q133" s="9"/>
      <c r="R133" s="9"/>
      <c r="S133" s="9"/>
      <c r="T133" s="286"/>
      <c r="U133" s="286"/>
      <c r="V133" s="286"/>
      <c r="W133" s="286"/>
      <c r="X133" s="286"/>
      <c r="Y133" s="286"/>
      <c r="Z133" s="287"/>
      <c r="AA133" s="288"/>
      <c r="AB133" s="286"/>
      <c r="AC133" s="286"/>
      <c r="AD133" s="10"/>
      <c r="AE133" s="9"/>
      <c r="AF133" s="9"/>
      <c r="AG133" s="9"/>
      <c r="AH133" s="9"/>
      <c r="AI133" s="9"/>
      <c r="AJ133" s="9"/>
      <c r="AK133" s="286"/>
      <c r="AL133" s="286"/>
      <c r="AM133" s="286"/>
      <c r="AN133" s="286"/>
      <c r="AO133" s="286"/>
      <c r="AP133" s="286"/>
      <c r="AQ133" s="286"/>
      <c r="AR133" s="286"/>
      <c r="AS133" s="286"/>
      <c r="AT133" s="286"/>
      <c r="AU133" s="10"/>
      <c r="AV133" s="9"/>
      <c r="AW133" s="9"/>
      <c r="AX133" s="9"/>
    </row>
    <row r="134" spans="1:50">
      <c r="A134" s="9"/>
      <c r="B134" s="9"/>
      <c r="C134" s="283">
        <v>40515</v>
      </c>
      <c r="D134" s="283"/>
      <c r="E134" s="283">
        <v>40519</v>
      </c>
      <c r="F134" s="283"/>
      <c r="G134" s="283">
        <v>40526</v>
      </c>
      <c r="H134" s="283"/>
      <c r="I134" s="283">
        <v>40550</v>
      </c>
      <c r="J134" s="283"/>
      <c r="K134" s="284"/>
      <c r="L134" s="285"/>
      <c r="M134" s="96"/>
      <c r="N134" s="95"/>
      <c r="O134" s="94"/>
      <c r="P134" s="9"/>
      <c r="Q134" s="9"/>
      <c r="R134" s="9"/>
      <c r="S134" s="9"/>
      <c r="T134" s="283">
        <v>40515</v>
      </c>
      <c r="U134" s="283"/>
      <c r="V134" s="283">
        <v>40519</v>
      </c>
      <c r="W134" s="283"/>
      <c r="X134" s="283">
        <v>40526</v>
      </c>
      <c r="Y134" s="283"/>
      <c r="Z134" s="284">
        <v>40550</v>
      </c>
      <c r="AA134" s="285"/>
      <c r="AB134" s="283"/>
      <c r="AC134" s="283"/>
      <c r="AD134" s="96"/>
      <c r="AE134" s="95"/>
      <c r="AF134" s="94"/>
      <c r="AG134" s="9"/>
      <c r="AH134" s="9"/>
      <c r="AI134" s="9"/>
      <c r="AJ134" s="9"/>
      <c r="AK134" s="283">
        <v>40515</v>
      </c>
      <c r="AL134" s="283"/>
      <c r="AM134" s="283">
        <v>40519</v>
      </c>
      <c r="AN134" s="283"/>
      <c r="AO134" s="283">
        <v>40526</v>
      </c>
      <c r="AP134" s="283"/>
      <c r="AQ134" s="282">
        <v>40550</v>
      </c>
      <c r="AR134" s="282"/>
      <c r="AS134" s="283"/>
      <c r="AT134" s="283"/>
      <c r="AU134" s="10"/>
      <c r="AV134" s="9"/>
      <c r="AW134" s="9"/>
      <c r="AX134" s="9"/>
    </row>
    <row r="135" spans="1:50" ht="11">
      <c r="A135" s="9"/>
      <c r="B135" s="9"/>
      <c r="C135" s="92" t="s">
        <v>36</v>
      </c>
      <c r="D135" s="93" t="s">
        <v>35</v>
      </c>
      <c r="E135" s="92" t="s">
        <v>36</v>
      </c>
      <c r="F135" s="91" t="s">
        <v>35</v>
      </c>
      <c r="G135" s="92" t="s">
        <v>36</v>
      </c>
      <c r="H135" s="93" t="s">
        <v>35</v>
      </c>
      <c r="I135" s="92" t="s">
        <v>36</v>
      </c>
      <c r="J135" s="93" t="s">
        <v>35</v>
      </c>
      <c r="K135" s="92" t="s">
        <v>36</v>
      </c>
      <c r="L135" s="91" t="s">
        <v>35</v>
      </c>
      <c r="M135" s="90" t="s">
        <v>34</v>
      </c>
      <c r="N135" s="89" t="s">
        <v>32</v>
      </c>
      <c r="O135" s="88" t="s">
        <v>33</v>
      </c>
      <c r="P135" s="87" t="s">
        <v>32</v>
      </c>
      <c r="Q135" s="9"/>
      <c r="R135" s="9"/>
      <c r="S135" s="9"/>
      <c r="T135" s="92" t="s">
        <v>36</v>
      </c>
      <c r="U135" s="93" t="s">
        <v>35</v>
      </c>
      <c r="V135" s="92" t="s">
        <v>36</v>
      </c>
      <c r="W135" s="91" t="s">
        <v>35</v>
      </c>
      <c r="X135" s="92" t="s">
        <v>36</v>
      </c>
      <c r="Y135" s="93" t="s">
        <v>35</v>
      </c>
      <c r="Z135" s="92" t="s">
        <v>36</v>
      </c>
      <c r="AA135" s="93" t="s">
        <v>35</v>
      </c>
      <c r="AB135" s="92" t="s">
        <v>36</v>
      </c>
      <c r="AC135" s="91" t="s">
        <v>35</v>
      </c>
      <c r="AD135" s="90" t="s">
        <v>34</v>
      </c>
      <c r="AE135" s="89" t="s">
        <v>32</v>
      </c>
      <c r="AF135" s="88" t="s">
        <v>33</v>
      </c>
      <c r="AG135" s="87" t="s">
        <v>32</v>
      </c>
      <c r="AH135" s="9"/>
      <c r="AI135" s="9"/>
      <c r="AJ135" s="9"/>
      <c r="AK135" s="92" t="s">
        <v>36</v>
      </c>
      <c r="AL135" s="93" t="s">
        <v>35</v>
      </c>
      <c r="AM135" s="92" t="s">
        <v>36</v>
      </c>
      <c r="AN135" s="91" t="s">
        <v>35</v>
      </c>
      <c r="AO135" s="92" t="s">
        <v>36</v>
      </c>
      <c r="AP135" s="93" t="s">
        <v>35</v>
      </c>
      <c r="AQ135" s="92" t="s">
        <v>36</v>
      </c>
      <c r="AR135" s="93" t="s">
        <v>35</v>
      </c>
      <c r="AS135" s="92" t="s">
        <v>36</v>
      </c>
      <c r="AT135" s="91" t="s">
        <v>35</v>
      </c>
      <c r="AU135" s="90" t="s">
        <v>34</v>
      </c>
      <c r="AV135" s="89" t="s">
        <v>32</v>
      </c>
      <c r="AW135" s="88" t="s">
        <v>33</v>
      </c>
      <c r="AX135" s="87" t="s">
        <v>32</v>
      </c>
    </row>
    <row r="136" spans="1:50" ht="12.75" thickBot="1">
      <c r="A136" s="9" t="s">
        <v>31</v>
      </c>
      <c r="B136" s="9">
        <v>0</v>
      </c>
      <c r="C136" s="11">
        <v>9</v>
      </c>
      <c r="D136" s="11">
        <v>12</v>
      </c>
      <c r="E136" s="11">
        <v>21</v>
      </c>
      <c r="F136" s="11">
        <v>18</v>
      </c>
      <c r="G136" s="11">
        <v>19</v>
      </c>
      <c r="H136" s="11">
        <v>14</v>
      </c>
      <c r="I136" s="65">
        <v>34</v>
      </c>
      <c r="J136" s="65">
        <v>20</v>
      </c>
      <c r="K136" s="11"/>
      <c r="L136" s="11"/>
      <c r="M136" s="10">
        <f t="shared" ref="M136:M166" si="12">SUM(C136,E136,G136,I136)</f>
        <v>83</v>
      </c>
      <c r="N136" s="9">
        <f t="shared" ref="N136:N169" si="13">M136/83*100</f>
        <v>100</v>
      </c>
      <c r="O136" s="12">
        <f t="shared" ref="O136:O167" si="14">SUM(D136,F136,H136,J136,L136)</f>
        <v>64</v>
      </c>
      <c r="P136" s="12">
        <f t="shared" ref="P136:P167" si="15">O136/64*100</f>
        <v>100</v>
      </c>
      <c r="Q136" s="9"/>
      <c r="R136" s="86" t="s">
        <v>31</v>
      </c>
      <c r="S136" s="9">
        <v>0</v>
      </c>
      <c r="T136" s="65">
        <v>9</v>
      </c>
      <c r="U136" s="65">
        <v>7</v>
      </c>
      <c r="V136" s="11">
        <v>15</v>
      </c>
      <c r="W136" s="65">
        <v>16</v>
      </c>
      <c r="X136" s="11">
        <v>31</v>
      </c>
      <c r="Y136" s="11">
        <v>28</v>
      </c>
      <c r="Z136" s="65">
        <v>28</v>
      </c>
      <c r="AA136" s="65">
        <v>12</v>
      </c>
      <c r="AB136" s="11"/>
      <c r="AC136" s="11"/>
      <c r="AD136" s="10">
        <f t="shared" ref="AD136:AD169" si="16">SUM(T136,V136,X136,Z136)</f>
        <v>83</v>
      </c>
      <c r="AE136" s="9">
        <f t="shared" ref="AE136:AE174" si="17">AD136/83*100</f>
        <v>100</v>
      </c>
      <c r="AF136" s="12">
        <f t="shared" ref="AF136:AF165" si="18">SUM(U136,W136,Y136,AA136,AC136)</f>
        <v>63</v>
      </c>
      <c r="AG136" s="12">
        <f t="shared" ref="AG136:AG165" si="19">AF136/63*100</f>
        <v>100</v>
      </c>
      <c r="AH136" s="9"/>
      <c r="AI136" s="9" t="s">
        <v>31</v>
      </c>
      <c r="AJ136" s="9">
        <v>0</v>
      </c>
      <c r="AK136" s="65">
        <v>4</v>
      </c>
      <c r="AL136" s="65">
        <v>12</v>
      </c>
      <c r="AM136" s="11">
        <v>7</v>
      </c>
      <c r="AN136" s="11">
        <v>11</v>
      </c>
      <c r="AO136" s="11">
        <v>11</v>
      </c>
      <c r="AP136" s="11">
        <v>13</v>
      </c>
      <c r="AQ136" s="65">
        <v>11</v>
      </c>
      <c r="AR136" s="65">
        <v>8</v>
      </c>
      <c r="AS136" s="11"/>
      <c r="AT136" s="11"/>
      <c r="AU136" s="10">
        <f t="shared" ref="AU136:AU169" si="20">SUM(AK136,AM136,AO136,AQ136)</f>
        <v>33</v>
      </c>
      <c r="AV136" s="9">
        <f t="shared" ref="AV136:AV169" si="21">AU136/33*100</f>
        <v>100</v>
      </c>
      <c r="AW136" s="12">
        <f t="shared" ref="AW136:AW169" si="22">SUM(AL136,AN136,AP136,AR136,AT136)</f>
        <v>44</v>
      </c>
      <c r="AX136" s="12">
        <f t="shared" ref="AX136:AX169" si="23">AW136/44*100</f>
        <v>100</v>
      </c>
    </row>
    <row r="137" spans="1:50" ht="12.75" thickBot="1">
      <c r="A137" s="9"/>
      <c r="B137" s="9">
        <v>1</v>
      </c>
      <c r="C137" s="11">
        <v>9</v>
      </c>
      <c r="D137" s="11">
        <v>12</v>
      </c>
      <c r="E137" s="11">
        <v>21</v>
      </c>
      <c r="F137" s="11">
        <v>18</v>
      </c>
      <c r="G137" s="11">
        <v>19</v>
      </c>
      <c r="H137" s="17">
        <v>14</v>
      </c>
      <c r="I137" s="20">
        <v>33.5</v>
      </c>
      <c r="J137" s="20">
        <v>18.5</v>
      </c>
      <c r="K137" s="14"/>
      <c r="L137" s="11"/>
      <c r="M137" s="10">
        <f t="shared" si="12"/>
        <v>82.5</v>
      </c>
      <c r="N137" s="9">
        <f t="shared" si="13"/>
        <v>99.397590361445793</v>
      </c>
      <c r="O137" s="12">
        <f t="shared" si="14"/>
        <v>62.5</v>
      </c>
      <c r="P137" s="12">
        <f t="shared" si="15"/>
        <v>97.65625</v>
      </c>
      <c r="Q137" s="9"/>
      <c r="R137" s="9"/>
      <c r="S137" s="9">
        <v>1</v>
      </c>
      <c r="T137" s="20">
        <v>8</v>
      </c>
      <c r="U137" s="20">
        <v>6.5</v>
      </c>
      <c r="V137" s="21">
        <v>15</v>
      </c>
      <c r="W137" s="67">
        <v>15.5</v>
      </c>
      <c r="X137" s="14">
        <v>31</v>
      </c>
      <c r="Y137" s="70">
        <v>28</v>
      </c>
      <c r="Z137" s="74">
        <v>26.6</v>
      </c>
      <c r="AA137" s="20">
        <v>11</v>
      </c>
      <c r="AB137" s="14"/>
      <c r="AC137" s="11"/>
      <c r="AD137" s="10">
        <f t="shared" si="16"/>
        <v>80.599999999999994</v>
      </c>
      <c r="AE137" s="9">
        <f t="shared" si="17"/>
        <v>97.108433734939752</v>
      </c>
      <c r="AF137" s="12">
        <f t="shared" si="18"/>
        <v>61</v>
      </c>
      <c r="AG137" s="12">
        <f t="shared" si="19"/>
        <v>96.825396825396822</v>
      </c>
      <c r="AH137" s="9"/>
      <c r="AI137" s="9"/>
      <c r="AJ137" s="9">
        <v>1</v>
      </c>
      <c r="AK137" s="20">
        <v>3.5</v>
      </c>
      <c r="AL137" s="20">
        <v>9.5</v>
      </c>
      <c r="AM137" s="14">
        <v>7</v>
      </c>
      <c r="AN137" s="11">
        <v>11</v>
      </c>
      <c r="AO137" s="65">
        <v>10</v>
      </c>
      <c r="AP137" s="17">
        <v>10</v>
      </c>
      <c r="AQ137" s="27">
        <v>10.5</v>
      </c>
      <c r="AR137" s="59">
        <v>7.5</v>
      </c>
      <c r="AS137" s="14"/>
      <c r="AT137" s="11"/>
      <c r="AU137" s="10">
        <f t="shared" si="20"/>
        <v>31</v>
      </c>
      <c r="AV137" s="9">
        <f t="shared" si="21"/>
        <v>93.939393939393938</v>
      </c>
      <c r="AW137" s="12">
        <f t="shared" si="22"/>
        <v>38</v>
      </c>
      <c r="AX137" s="12">
        <f t="shared" si="23"/>
        <v>86.36363636363636</v>
      </c>
    </row>
    <row r="138" spans="1:50" ht="12.75" thickBot="1">
      <c r="A138" s="9"/>
      <c r="B138" s="9">
        <v>2</v>
      </c>
      <c r="C138" s="11">
        <v>9</v>
      </c>
      <c r="D138" s="11">
        <v>12</v>
      </c>
      <c r="E138" s="65">
        <v>21</v>
      </c>
      <c r="F138" s="11">
        <v>18</v>
      </c>
      <c r="G138" s="65">
        <v>19</v>
      </c>
      <c r="H138" s="70">
        <v>13</v>
      </c>
      <c r="I138" s="20">
        <v>33.5</v>
      </c>
      <c r="J138" s="20">
        <v>18.5</v>
      </c>
      <c r="K138" s="14"/>
      <c r="L138" s="11"/>
      <c r="M138" s="10">
        <f t="shared" si="12"/>
        <v>82.5</v>
      </c>
      <c r="N138" s="9">
        <f t="shared" si="13"/>
        <v>99.397590361445793</v>
      </c>
      <c r="O138" s="12">
        <f t="shared" si="14"/>
        <v>61.5</v>
      </c>
      <c r="P138" s="12">
        <f t="shared" si="15"/>
        <v>96.09375</v>
      </c>
      <c r="Q138" s="9"/>
      <c r="R138" s="9"/>
      <c r="S138" s="9">
        <v>2</v>
      </c>
      <c r="T138" s="20">
        <v>8</v>
      </c>
      <c r="U138" s="20">
        <v>6.5</v>
      </c>
      <c r="V138" s="14">
        <v>15</v>
      </c>
      <c r="W138" s="23">
        <v>15</v>
      </c>
      <c r="X138" s="17">
        <v>31</v>
      </c>
      <c r="Y138" s="79">
        <v>27.5</v>
      </c>
      <c r="Z138" s="84">
        <v>26.6</v>
      </c>
      <c r="AA138" s="16">
        <v>11</v>
      </c>
      <c r="AB138" s="14"/>
      <c r="AC138" s="11"/>
      <c r="AD138" s="10">
        <f t="shared" si="16"/>
        <v>80.599999999999994</v>
      </c>
      <c r="AE138" s="9">
        <f t="shared" si="17"/>
        <v>97.108433734939752</v>
      </c>
      <c r="AF138" s="12">
        <f t="shared" si="18"/>
        <v>60</v>
      </c>
      <c r="AG138" s="12">
        <f t="shared" si="19"/>
        <v>95.238095238095227</v>
      </c>
      <c r="AH138" s="9"/>
      <c r="AI138" s="9"/>
      <c r="AJ138" s="9">
        <v>2</v>
      </c>
      <c r="AK138" s="16">
        <v>3.5</v>
      </c>
      <c r="AL138" s="16">
        <v>9.5</v>
      </c>
      <c r="AM138" s="29">
        <v>7</v>
      </c>
      <c r="AN138" s="17">
        <v>11</v>
      </c>
      <c r="AO138" s="20">
        <v>8.5</v>
      </c>
      <c r="AP138" s="21">
        <v>10</v>
      </c>
      <c r="AQ138" s="57">
        <v>10.5</v>
      </c>
      <c r="AR138" s="56">
        <v>7.5</v>
      </c>
      <c r="AS138" s="14"/>
      <c r="AT138" s="11"/>
      <c r="AU138" s="10">
        <f t="shared" si="20"/>
        <v>29.5</v>
      </c>
      <c r="AV138" s="9">
        <f t="shared" si="21"/>
        <v>89.393939393939391</v>
      </c>
      <c r="AW138" s="12">
        <f t="shared" si="22"/>
        <v>38</v>
      </c>
      <c r="AX138" s="12">
        <f t="shared" si="23"/>
        <v>86.36363636363636</v>
      </c>
    </row>
    <row r="139" spans="1:50" ht="12.75" thickBot="1">
      <c r="A139" s="9"/>
      <c r="B139" s="9">
        <v>3</v>
      </c>
      <c r="C139" s="11">
        <v>9</v>
      </c>
      <c r="D139" s="17">
        <v>12</v>
      </c>
      <c r="E139" s="20">
        <v>20.5</v>
      </c>
      <c r="F139" s="21">
        <v>18</v>
      </c>
      <c r="G139" s="85">
        <v>18.5</v>
      </c>
      <c r="H139" s="80">
        <v>11.5</v>
      </c>
      <c r="I139" s="20">
        <v>33.5</v>
      </c>
      <c r="J139" s="20">
        <v>18.5</v>
      </c>
      <c r="K139" s="14"/>
      <c r="L139" s="11"/>
      <c r="M139" s="10">
        <f t="shared" si="12"/>
        <v>81.5</v>
      </c>
      <c r="N139" s="9">
        <f t="shared" si="13"/>
        <v>98.192771084337352</v>
      </c>
      <c r="O139" s="12">
        <f t="shared" si="14"/>
        <v>60</v>
      </c>
      <c r="P139" s="12">
        <f t="shared" si="15"/>
        <v>93.75</v>
      </c>
      <c r="Q139" s="9"/>
      <c r="R139" s="9"/>
      <c r="S139" s="9">
        <v>3</v>
      </c>
      <c r="T139" s="20">
        <v>8</v>
      </c>
      <c r="U139" s="20">
        <v>6.5</v>
      </c>
      <c r="V139" s="21">
        <v>15</v>
      </c>
      <c r="W139" s="20">
        <v>14.5</v>
      </c>
      <c r="X139" s="21">
        <v>31</v>
      </c>
      <c r="Y139" s="77">
        <v>27.5</v>
      </c>
      <c r="Z139" s="84">
        <v>26.6</v>
      </c>
      <c r="AA139" s="16">
        <v>11</v>
      </c>
      <c r="AB139" s="14"/>
      <c r="AC139" s="11"/>
      <c r="AD139" s="10">
        <f t="shared" si="16"/>
        <v>80.599999999999994</v>
      </c>
      <c r="AE139" s="9">
        <f t="shared" si="17"/>
        <v>97.108433734939752</v>
      </c>
      <c r="AF139" s="12">
        <f t="shared" si="18"/>
        <v>59.5</v>
      </c>
      <c r="AG139" s="12">
        <f t="shared" si="19"/>
        <v>94.444444444444443</v>
      </c>
      <c r="AH139" s="9"/>
      <c r="AI139" s="9"/>
      <c r="AJ139" s="9">
        <v>3</v>
      </c>
      <c r="AK139" s="16">
        <v>3.5</v>
      </c>
      <c r="AL139" s="16">
        <v>9.5</v>
      </c>
      <c r="AM139" s="64">
        <v>6</v>
      </c>
      <c r="AN139" s="21">
        <v>11</v>
      </c>
      <c r="AO139" s="15">
        <v>8.5</v>
      </c>
      <c r="AP139" s="21">
        <v>10</v>
      </c>
      <c r="AQ139" s="57">
        <v>10.5</v>
      </c>
      <c r="AR139" s="56">
        <v>7.5</v>
      </c>
      <c r="AS139" s="14"/>
      <c r="AT139" s="11"/>
      <c r="AU139" s="10">
        <f t="shared" si="20"/>
        <v>28.5</v>
      </c>
      <c r="AV139" s="9">
        <f t="shared" si="21"/>
        <v>86.36363636363636</v>
      </c>
      <c r="AW139" s="12">
        <f t="shared" si="22"/>
        <v>38</v>
      </c>
      <c r="AX139" s="12">
        <f t="shared" si="23"/>
        <v>86.36363636363636</v>
      </c>
    </row>
    <row r="140" spans="1:50" ht="12.75" thickBot="1">
      <c r="A140" s="9"/>
      <c r="B140" s="9">
        <v>4</v>
      </c>
      <c r="C140" s="11">
        <v>9</v>
      </c>
      <c r="D140" s="17">
        <v>12</v>
      </c>
      <c r="E140" s="20">
        <v>20.5</v>
      </c>
      <c r="F140" s="14">
        <v>18</v>
      </c>
      <c r="G140" s="23">
        <v>18</v>
      </c>
      <c r="H140" s="22">
        <v>10</v>
      </c>
      <c r="I140" s="20">
        <v>33.5</v>
      </c>
      <c r="J140" s="20">
        <v>18.5</v>
      </c>
      <c r="K140" s="29"/>
      <c r="L140" s="65"/>
      <c r="M140" s="10">
        <f t="shared" si="12"/>
        <v>81</v>
      </c>
      <c r="N140" s="9">
        <f t="shared" si="13"/>
        <v>97.590361445783131</v>
      </c>
      <c r="O140" s="12">
        <f t="shared" si="14"/>
        <v>58.5</v>
      </c>
      <c r="P140" s="12">
        <f t="shared" si="15"/>
        <v>91.40625</v>
      </c>
      <c r="Q140" s="9"/>
      <c r="R140" s="9"/>
      <c r="S140" s="9">
        <v>4</v>
      </c>
      <c r="T140" s="20">
        <v>8</v>
      </c>
      <c r="U140" s="20">
        <v>6.5</v>
      </c>
      <c r="V140" s="21">
        <v>15</v>
      </c>
      <c r="W140" s="16">
        <v>14.5</v>
      </c>
      <c r="X140" s="14">
        <v>31</v>
      </c>
      <c r="Y140" s="22">
        <v>27</v>
      </c>
      <c r="Z140" s="84">
        <v>26.6</v>
      </c>
      <c r="AA140" s="16">
        <v>11</v>
      </c>
      <c r="AB140" s="14"/>
      <c r="AC140" s="11"/>
      <c r="AD140" s="10">
        <f t="shared" si="16"/>
        <v>80.599999999999994</v>
      </c>
      <c r="AE140" s="9">
        <f t="shared" si="17"/>
        <v>97.108433734939752</v>
      </c>
      <c r="AF140" s="12">
        <f t="shared" si="18"/>
        <v>59</v>
      </c>
      <c r="AG140" s="12">
        <f t="shared" si="19"/>
        <v>93.650793650793645</v>
      </c>
      <c r="AH140" s="9"/>
      <c r="AI140" s="9"/>
      <c r="AJ140" s="9">
        <v>4</v>
      </c>
      <c r="AK140" s="16">
        <v>3.5</v>
      </c>
      <c r="AL140" s="16">
        <v>9.5</v>
      </c>
      <c r="AM140" s="60">
        <v>6</v>
      </c>
      <c r="AN140" s="21">
        <v>11</v>
      </c>
      <c r="AO140" s="23">
        <v>7</v>
      </c>
      <c r="AP140" s="70">
        <v>10</v>
      </c>
      <c r="AQ140" s="57">
        <v>10.5</v>
      </c>
      <c r="AR140" s="56">
        <v>7.5</v>
      </c>
      <c r="AS140" s="14"/>
      <c r="AT140" s="11"/>
      <c r="AU140" s="10">
        <f t="shared" si="20"/>
        <v>27</v>
      </c>
      <c r="AV140" s="9">
        <f t="shared" si="21"/>
        <v>81.818181818181827</v>
      </c>
      <c r="AW140" s="12">
        <f t="shared" si="22"/>
        <v>38</v>
      </c>
      <c r="AX140" s="12">
        <f t="shared" si="23"/>
        <v>86.36363636363636</v>
      </c>
    </row>
    <row r="141" spans="1:50" ht="12.75" thickBot="1">
      <c r="A141" s="9"/>
      <c r="B141" s="9">
        <v>5</v>
      </c>
      <c r="C141" s="11">
        <v>9</v>
      </c>
      <c r="D141" s="17">
        <v>12</v>
      </c>
      <c r="E141" s="20">
        <v>20.5</v>
      </c>
      <c r="F141" s="21">
        <v>18</v>
      </c>
      <c r="G141" s="27">
        <v>15.5</v>
      </c>
      <c r="H141" s="59">
        <v>9.5</v>
      </c>
      <c r="I141" s="20">
        <v>33.5</v>
      </c>
      <c r="J141" s="20">
        <v>18.5</v>
      </c>
      <c r="K141" s="14"/>
      <c r="L141" s="11"/>
      <c r="M141" s="10">
        <f t="shared" si="12"/>
        <v>78.5</v>
      </c>
      <c r="N141" s="9">
        <f t="shared" si="13"/>
        <v>94.578313253012041</v>
      </c>
      <c r="O141" s="12">
        <f t="shared" si="14"/>
        <v>58</v>
      </c>
      <c r="P141" s="12">
        <f t="shared" si="15"/>
        <v>90.625</v>
      </c>
      <c r="Q141" s="9"/>
      <c r="R141" s="9"/>
      <c r="S141" s="9">
        <v>5</v>
      </c>
      <c r="T141" s="20">
        <v>8</v>
      </c>
      <c r="U141" s="20">
        <v>6.5</v>
      </c>
      <c r="V141" s="21">
        <v>15</v>
      </c>
      <c r="W141" s="16">
        <v>14.5</v>
      </c>
      <c r="X141" s="21">
        <v>31</v>
      </c>
      <c r="Y141" s="79">
        <v>26.5</v>
      </c>
      <c r="Z141" s="83">
        <v>26.6</v>
      </c>
      <c r="AA141" s="16">
        <v>11</v>
      </c>
      <c r="AB141" s="14"/>
      <c r="AC141" s="11"/>
      <c r="AD141" s="10">
        <f t="shared" si="16"/>
        <v>80.599999999999994</v>
      </c>
      <c r="AE141" s="9">
        <f t="shared" si="17"/>
        <v>97.108433734939752</v>
      </c>
      <c r="AF141" s="12">
        <f t="shared" si="18"/>
        <v>58.5</v>
      </c>
      <c r="AG141" s="12">
        <f t="shared" si="19"/>
        <v>92.857142857142861</v>
      </c>
      <c r="AH141" s="9"/>
      <c r="AI141" s="9"/>
      <c r="AJ141" s="9">
        <v>5</v>
      </c>
      <c r="AK141" s="16">
        <v>3.5</v>
      </c>
      <c r="AL141" s="16">
        <v>9.5</v>
      </c>
      <c r="AM141" s="60">
        <v>6</v>
      </c>
      <c r="AN141" s="21">
        <v>11</v>
      </c>
      <c r="AO141" s="20">
        <v>6.5</v>
      </c>
      <c r="AP141" s="31">
        <v>9</v>
      </c>
      <c r="AQ141" s="57">
        <v>10.5</v>
      </c>
      <c r="AR141" s="56">
        <v>7.5</v>
      </c>
      <c r="AS141" s="14"/>
      <c r="AT141" s="11"/>
      <c r="AU141" s="10">
        <f t="shared" si="20"/>
        <v>26.5</v>
      </c>
      <c r="AV141" s="9">
        <f t="shared" si="21"/>
        <v>80.303030303030297</v>
      </c>
      <c r="AW141" s="12">
        <f t="shared" si="22"/>
        <v>37</v>
      </c>
      <c r="AX141" s="12">
        <f t="shared" si="23"/>
        <v>84.090909090909093</v>
      </c>
    </row>
    <row r="142" spans="1:50" ht="12.75" thickBot="1">
      <c r="A142" s="9"/>
      <c r="B142" s="9">
        <v>6</v>
      </c>
      <c r="C142" s="11">
        <v>9</v>
      </c>
      <c r="D142" s="17">
        <v>12</v>
      </c>
      <c r="E142" s="20">
        <v>20.5</v>
      </c>
      <c r="F142" s="21">
        <v>18</v>
      </c>
      <c r="G142" s="27">
        <v>15.5</v>
      </c>
      <c r="H142" s="82">
        <v>9.5</v>
      </c>
      <c r="I142" s="20">
        <v>33.5</v>
      </c>
      <c r="J142" s="20">
        <v>18.5</v>
      </c>
      <c r="K142" s="14"/>
      <c r="L142" s="11"/>
      <c r="M142" s="10">
        <f t="shared" si="12"/>
        <v>78.5</v>
      </c>
      <c r="N142" s="9">
        <f t="shared" si="13"/>
        <v>94.578313253012041</v>
      </c>
      <c r="O142" s="12">
        <f t="shared" si="14"/>
        <v>58</v>
      </c>
      <c r="P142" s="12">
        <f t="shared" si="15"/>
        <v>90.625</v>
      </c>
      <c r="Q142" s="9"/>
      <c r="R142" s="9"/>
      <c r="S142" s="9">
        <v>6</v>
      </c>
      <c r="T142" s="67">
        <v>8</v>
      </c>
      <c r="U142" s="67">
        <v>6.5</v>
      </c>
      <c r="V142" s="21">
        <v>15</v>
      </c>
      <c r="W142" s="16">
        <v>14.5</v>
      </c>
      <c r="X142" s="21">
        <v>31</v>
      </c>
      <c r="Y142" s="79">
        <v>26.5</v>
      </c>
      <c r="Z142" s="81">
        <v>26.6</v>
      </c>
      <c r="AA142" s="15">
        <v>11</v>
      </c>
      <c r="AB142" s="14"/>
      <c r="AC142" s="11"/>
      <c r="AD142" s="10">
        <f t="shared" si="16"/>
        <v>80.599999999999994</v>
      </c>
      <c r="AE142" s="9">
        <f t="shared" si="17"/>
        <v>97.108433734939752</v>
      </c>
      <c r="AF142" s="12">
        <f t="shared" si="18"/>
        <v>58.5</v>
      </c>
      <c r="AG142" s="12">
        <f t="shared" si="19"/>
        <v>92.857142857142861</v>
      </c>
      <c r="AH142" s="9"/>
      <c r="AI142" s="9"/>
      <c r="AJ142" s="9">
        <v>6</v>
      </c>
      <c r="AK142" s="15">
        <v>3.5</v>
      </c>
      <c r="AL142" s="15">
        <v>9.5</v>
      </c>
      <c r="AM142" s="60">
        <v>6</v>
      </c>
      <c r="AN142" s="21">
        <v>11</v>
      </c>
      <c r="AO142" s="16">
        <v>6.5</v>
      </c>
      <c r="AP142" s="62">
        <v>9</v>
      </c>
      <c r="AQ142" s="25">
        <v>10.5</v>
      </c>
      <c r="AR142" s="28">
        <v>7.5</v>
      </c>
      <c r="AS142" s="14"/>
      <c r="AT142" s="11"/>
      <c r="AU142" s="10">
        <f t="shared" si="20"/>
        <v>26.5</v>
      </c>
      <c r="AV142" s="9">
        <f t="shared" si="21"/>
        <v>80.303030303030297</v>
      </c>
      <c r="AW142" s="12">
        <f t="shared" si="22"/>
        <v>37</v>
      </c>
      <c r="AX142" s="12">
        <f t="shared" si="23"/>
        <v>84.090909090909093</v>
      </c>
    </row>
    <row r="143" spans="1:50" ht="12.75" thickBot="1">
      <c r="A143" s="9"/>
      <c r="B143" s="9">
        <v>7</v>
      </c>
      <c r="C143" s="11">
        <v>9</v>
      </c>
      <c r="D143" s="17">
        <v>12</v>
      </c>
      <c r="E143" s="20">
        <v>20.5</v>
      </c>
      <c r="F143" s="21">
        <v>18</v>
      </c>
      <c r="G143" s="27">
        <v>15.5</v>
      </c>
      <c r="H143" s="80">
        <v>9.5</v>
      </c>
      <c r="I143" s="75">
        <v>33</v>
      </c>
      <c r="J143" s="20">
        <v>18.5</v>
      </c>
      <c r="K143" s="11"/>
      <c r="L143" s="11"/>
      <c r="M143" s="10">
        <f t="shared" si="12"/>
        <v>78</v>
      </c>
      <c r="N143" s="9">
        <f t="shared" si="13"/>
        <v>93.975903614457835</v>
      </c>
      <c r="O143" s="12">
        <f t="shared" si="14"/>
        <v>58</v>
      </c>
      <c r="P143" s="12">
        <f t="shared" si="15"/>
        <v>90.625</v>
      </c>
      <c r="Q143" s="9"/>
      <c r="R143" s="9"/>
      <c r="S143" s="9">
        <v>7</v>
      </c>
      <c r="T143" s="13">
        <v>7</v>
      </c>
      <c r="U143" s="13">
        <v>6</v>
      </c>
      <c r="V143" s="17">
        <v>15</v>
      </c>
      <c r="W143" s="15">
        <v>14.5</v>
      </c>
      <c r="X143" s="21">
        <v>31</v>
      </c>
      <c r="Y143" s="79">
        <v>26.5</v>
      </c>
      <c r="Z143" s="18">
        <v>25</v>
      </c>
      <c r="AA143" s="13">
        <v>10</v>
      </c>
      <c r="AB143" s="11"/>
      <c r="AC143" s="11"/>
      <c r="AD143" s="10">
        <f t="shared" si="16"/>
        <v>78</v>
      </c>
      <c r="AE143" s="9">
        <f t="shared" si="17"/>
        <v>93.975903614457835</v>
      </c>
      <c r="AF143" s="12">
        <f t="shared" si="18"/>
        <v>57</v>
      </c>
      <c r="AG143" s="12">
        <f t="shared" si="19"/>
        <v>90.476190476190482</v>
      </c>
      <c r="AH143" s="9"/>
      <c r="AI143" s="9"/>
      <c r="AJ143" s="9">
        <v>7</v>
      </c>
      <c r="AK143" s="23">
        <v>3</v>
      </c>
      <c r="AL143" s="30">
        <v>7</v>
      </c>
      <c r="AM143" s="15">
        <v>6</v>
      </c>
      <c r="AN143" s="21">
        <v>11</v>
      </c>
      <c r="AO143" s="16">
        <v>6.5</v>
      </c>
      <c r="AP143" s="16">
        <v>9</v>
      </c>
      <c r="AQ143" s="75">
        <v>10</v>
      </c>
      <c r="AR143" s="23">
        <v>7</v>
      </c>
      <c r="AS143" s="11"/>
      <c r="AT143" s="11"/>
      <c r="AU143" s="10">
        <f t="shared" si="20"/>
        <v>25.5</v>
      </c>
      <c r="AV143" s="9">
        <f t="shared" si="21"/>
        <v>77.272727272727266</v>
      </c>
      <c r="AW143" s="12">
        <f t="shared" si="22"/>
        <v>34</v>
      </c>
      <c r="AX143" s="12">
        <f t="shared" si="23"/>
        <v>77.272727272727266</v>
      </c>
    </row>
    <row r="144" spans="1:50" ht="12.75" thickBot="1">
      <c r="A144" s="9"/>
      <c r="B144" s="9">
        <v>8</v>
      </c>
      <c r="C144" s="11">
        <v>9</v>
      </c>
      <c r="D144" s="11">
        <v>12</v>
      </c>
      <c r="E144" s="23">
        <v>20</v>
      </c>
      <c r="F144" s="70">
        <v>18</v>
      </c>
      <c r="G144" s="27">
        <v>15.5</v>
      </c>
      <c r="H144" s="78">
        <v>9.5</v>
      </c>
      <c r="I144" s="20">
        <v>26.5</v>
      </c>
      <c r="J144" s="20">
        <v>18.5</v>
      </c>
      <c r="K144" s="14"/>
      <c r="L144" s="11"/>
      <c r="M144" s="10">
        <f t="shared" si="12"/>
        <v>71</v>
      </c>
      <c r="N144" s="9">
        <f t="shared" si="13"/>
        <v>85.542168674698786</v>
      </c>
      <c r="O144" s="12">
        <f t="shared" si="14"/>
        <v>58</v>
      </c>
      <c r="P144" s="12">
        <f t="shared" si="15"/>
        <v>90.625</v>
      </c>
      <c r="Q144" s="9"/>
      <c r="R144" s="9"/>
      <c r="S144" s="9">
        <v>8</v>
      </c>
      <c r="T144" s="11">
        <v>7</v>
      </c>
      <c r="U144" s="11">
        <v>6</v>
      </c>
      <c r="V144" s="65">
        <v>15</v>
      </c>
      <c r="W144" s="30">
        <v>14</v>
      </c>
      <c r="X144" s="17">
        <v>31</v>
      </c>
      <c r="Y144" s="77">
        <v>26.5</v>
      </c>
      <c r="Z144" s="18">
        <v>25</v>
      </c>
      <c r="AA144" s="13">
        <v>10</v>
      </c>
      <c r="AB144" s="11"/>
      <c r="AC144" s="11"/>
      <c r="AD144" s="10">
        <f t="shared" si="16"/>
        <v>78</v>
      </c>
      <c r="AE144" s="9">
        <f t="shared" si="17"/>
        <v>93.975903614457835</v>
      </c>
      <c r="AF144" s="12">
        <f t="shared" si="18"/>
        <v>56.5</v>
      </c>
      <c r="AG144" s="12">
        <f t="shared" si="19"/>
        <v>89.682539682539684</v>
      </c>
      <c r="AH144" s="9"/>
      <c r="AI144" s="9"/>
      <c r="AJ144" s="9">
        <v>8</v>
      </c>
      <c r="AK144" s="20">
        <v>2.5</v>
      </c>
      <c r="AL144" s="14">
        <v>7</v>
      </c>
      <c r="AM144" s="13">
        <v>5</v>
      </c>
      <c r="AN144" s="17">
        <v>11</v>
      </c>
      <c r="AO144" s="15">
        <v>6.5</v>
      </c>
      <c r="AP144" s="15">
        <v>9</v>
      </c>
      <c r="AQ144" s="76">
        <v>9.5</v>
      </c>
      <c r="AR144" s="59">
        <v>6.5</v>
      </c>
      <c r="AS144" s="14"/>
      <c r="AT144" s="11"/>
      <c r="AU144" s="10">
        <f t="shared" si="20"/>
        <v>23.5</v>
      </c>
      <c r="AV144" s="9">
        <f t="shared" si="21"/>
        <v>71.212121212121218</v>
      </c>
      <c r="AW144" s="12">
        <f t="shared" si="22"/>
        <v>33.5</v>
      </c>
      <c r="AX144" s="12">
        <f t="shared" si="23"/>
        <v>76.13636363636364</v>
      </c>
    </row>
    <row r="145" spans="1:50" ht="12.75" thickBot="1">
      <c r="A145" s="9"/>
      <c r="B145" s="9">
        <v>9</v>
      </c>
      <c r="C145" s="11">
        <v>9</v>
      </c>
      <c r="D145" s="17">
        <v>12</v>
      </c>
      <c r="E145" s="20">
        <v>15</v>
      </c>
      <c r="F145" s="66">
        <v>18</v>
      </c>
      <c r="G145" s="75">
        <v>13</v>
      </c>
      <c r="H145" s="22">
        <v>9</v>
      </c>
      <c r="I145" s="20">
        <v>26.5</v>
      </c>
      <c r="J145" s="67">
        <v>18.5</v>
      </c>
      <c r="K145" s="14"/>
      <c r="L145" s="11"/>
      <c r="M145" s="10">
        <f t="shared" si="12"/>
        <v>63.5</v>
      </c>
      <c r="N145" s="9">
        <f t="shared" si="13"/>
        <v>76.506024096385545</v>
      </c>
      <c r="O145" s="12">
        <f t="shared" si="14"/>
        <v>57.5</v>
      </c>
      <c r="P145" s="12">
        <f t="shared" si="15"/>
        <v>89.84375</v>
      </c>
      <c r="Q145" s="9"/>
      <c r="R145" s="9"/>
      <c r="S145" s="9">
        <v>9</v>
      </c>
      <c r="T145" s="11">
        <v>7</v>
      </c>
      <c r="U145" s="17">
        <v>6</v>
      </c>
      <c r="V145" s="74">
        <v>14.5</v>
      </c>
      <c r="W145" s="21">
        <v>14</v>
      </c>
      <c r="X145" s="11">
        <v>31</v>
      </c>
      <c r="Y145" s="13">
        <v>26</v>
      </c>
      <c r="Z145" s="18">
        <v>25</v>
      </c>
      <c r="AA145" s="13">
        <v>10</v>
      </c>
      <c r="AB145" s="11"/>
      <c r="AC145" s="11"/>
      <c r="AD145" s="10">
        <f t="shared" si="16"/>
        <v>77.5</v>
      </c>
      <c r="AE145" s="9">
        <f t="shared" si="17"/>
        <v>93.373493975903614</v>
      </c>
      <c r="AF145" s="12">
        <f t="shared" si="18"/>
        <v>56</v>
      </c>
      <c r="AG145" s="12">
        <f t="shared" si="19"/>
        <v>88.888888888888886</v>
      </c>
      <c r="AH145" s="9"/>
      <c r="AI145" s="9"/>
      <c r="AJ145" s="9">
        <v>9</v>
      </c>
      <c r="AK145" s="16">
        <v>2.5</v>
      </c>
      <c r="AL145" s="14">
        <v>7</v>
      </c>
      <c r="AM145" s="11">
        <v>5</v>
      </c>
      <c r="AN145" s="17">
        <v>11</v>
      </c>
      <c r="AO145" s="23">
        <v>6</v>
      </c>
      <c r="AP145" s="30">
        <v>8</v>
      </c>
      <c r="AQ145" s="57">
        <v>9.5</v>
      </c>
      <c r="AR145" s="56">
        <v>6.5</v>
      </c>
      <c r="AS145" s="14"/>
      <c r="AT145" s="11"/>
      <c r="AU145" s="10">
        <f t="shared" si="20"/>
        <v>23</v>
      </c>
      <c r="AV145" s="9">
        <f t="shared" si="21"/>
        <v>69.696969696969703</v>
      </c>
      <c r="AW145" s="12">
        <f t="shared" si="22"/>
        <v>32.5</v>
      </c>
      <c r="AX145" s="12">
        <f t="shared" si="23"/>
        <v>73.86363636363636</v>
      </c>
    </row>
    <row r="146" spans="1:50" ht="12.75" thickBot="1">
      <c r="A146" s="9"/>
      <c r="B146" s="9">
        <v>10</v>
      </c>
      <c r="C146" s="11">
        <v>9</v>
      </c>
      <c r="D146" s="17">
        <v>12</v>
      </c>
      <c r="E146" s="15">
        <v>15</v>
      </c>
      <c r="F146" s="58">
        <v>18</v>
      </c>
      <c r="G146" s="20">
        <v>13</v>
      </c>
      <c r="H146" s="73">
        <v>8.5</v>
      </c>
      <c r="I146" s="11">
        <v>20</v>
      </c>
      <c r="J146" s="13">
        <v>18</v>
      </c>
      <c r="K146" s="14"/>
      <c r="L146" s="11"/>
      <c r="M146" s="10">
        <f t="shared" si="12"/>
        <v>57</v>
      </c>
      <c r="N146" s="9">
        <f t="shared" si="13"/>
        <v>68.674698795180717</v>
      </c>
      <c r="O146" s="12">
        <f t="shared" si="14"/>
        <v>56.5</v>
      </c>
      <c r="P146" s="12">
        <f t="shared" si="15"/>
        <v>88.28125</v>
      </c>
      <c r="Q146" s="9"/>
      <c r="R146" s="9"/>
      <c r="S146" s="9">
        <v>10</v>
      </c>
      <c r="T146" s="11">
        <v>7</v>
      </c>
      <c r="U146" s="17">
        <v>6</v>
      </c>
      <c r="V146" s="72">
        <v>14.5</v>
      </c>
      <c r="W146" s="21">
        <v>14</v>
      </c>
      <c r="X146" s="11">
        <v>31</v>
      </c>
      <c r="Y146" s="11">
        <v>26</v>
      </c>
      <c r="Z146" s="18">
        <v>25</v>
      </c>
      <c r="AA146" s="13">
        <v>10</v>
      </c>
      <c r="AB146" s="11"/>
      <c r="AC146" s="11"/>
      <c r="AD146" s="10">
        <f t="shared" si="16"/>
        <v>77.5</v>
      </c>
      <c r="AE146" s="9">
        <f t="shared" si="17"/>
        <v>93.373493975903614</v>
      </c>
      <c r="AF146" s="12">
        <f t="shared" si="18"/>
        <v>56</v>
      </c>
      <c r="AG146" s="12">
        <f t="shared" si="19"/>
        <v>88.888888888888886</v>
      </c>
      <c r="AH146" s="9"/>
      <c r="AI146" s="9"/>
      <c r="AJ146" s="9">
        <v>10</v>
      </c>
      <c r="AK146" s="16">
        <v>2.5</v>
      </c>
      <c r="AL146" s="14">
        <v>7</v>
      </c>
      <c r="AM146" s="65">
        <v>5</v>
      </c>
      <c r="AN146" s="17">
        <v>11</v>
      </c>
      <c r="AO146" s="20">
        <v>4.5</v>
      </c>
      <c r="AP146" s="21">
        <v>8</v>
      </c>
      <c r="AQ146" s="57">
        <v>9.5</v>
      </c>
      <c r="AR146" s="56">
        <v>6.5</v>
      </c>
      <c r="AS146" s="14"/>
      <c r="AT146" s="11"/>
      <c r="AU146" s="10">
        <f t="shared" si="20"/>
        <v>21.5</v>
      </c>
      <c r="AV146" s="9">
        <f t="shared" si="21"/>
        <v>65.151515151515156</v>
      </c>
      <c r="AW146" s="12">
        <f t="shared" si="22"/>
        <v>32.5</v>
      </c>
      <c r="AX146" s="12">
        <f t="shared" si="23"/>
        <v>73.86363636363636</v>
      </c>
    </row>
    <row r="147" spans="1:50" ht="12.75" thickBot="1">
      <c r="A147" s="9"/>
      <c r="B147" s="9">
        <v>11</v>
      </c>
      <c r="C147" s="11">
        <v>9</v>
      </c>
      <c r="D147" s="11">
        <v>12</v>
      </c>
      <c r="E147" s="23">
        <v>10</v>
      </c>
      <c r="F147" s="22">
        <v>18</v>
      </c>
      <c r="G147" s="16">
        <v>13</v>
      </c>
      <c r="H147" s="60">
        <v>8.5</v>
      </c>
      <c r="I147" s="37">
        <v>18.5</v>
      </c>
      <c r="J147" s="37">
        <v>16.5</v>
      </c>
      <c r="K147" s="14"/>
      <c r="L147" s="11"/>
      <c r="M147" s="10">
        <f t="shared" si="12"/>
        <v>50.5</v>
      </c>
      <c r="N147" s="9">
        <f t="shared" si="13"/>
        <v>60.843373493975903</v>
      </c>
      <c r="O147" s="12">
        <f t="shared" si="14"/>
        <v>55</v>
      </c>
      <c r="P147" s="12">
        <f t="shared" si="15"/>
        <v>85.9375</v>
      </c>
      <c r="Q147" s="9"/>
      <c r="R147" s="9"/>
      <c r="S147" s="9">
        <v>11</v>
      </c>
      <c r="T147" s="11">
        <v>7</v>
      </c>
      <c r="U147" s="17">
        <v>6</v>
      </c>
      <c r="V147" s="13">
        <v>14</v>
      </c>
      <c r="W147" s="17">
        <v>14</v>
      </c>
      <c r="X147" s="11">
        <v>31</v>
      </c>
      <c r="Y147" s="11">
        <v>26</v>
      </c>
      <c r="Z147" s="18">
        <v>25</v>
      </c>
      <c r="AA147" s="13">
        <v>10</v>
      </c>
      <c r="AB147" s="11"/>
      <c r="AC147" s="11"/>
      <c r="AD147" s="10">
        <f t="shared" si="16"/>
        <v>77</v>
      </c>
      <c r="AE147" s="9">
        <f t="shared" si="17"/>
        <v>92.771084337349393</v>
      </c>
      <c r="AF147" s="12">
        <f t="shared" si="18"/>
        <v>56</v>
      </c>
      <c r="AG147" s="12">
        <f t="shared" si="19"/>
        <v>88.888888888888886</v>
      </c>
      <c r="AH147" s="9"/>
      <c r="AI147" s="9"/>
      <c r="AJ147" s="9">
        <v>11</v>
      </c>
      <c r="AK147" s="15">
        <v>2.5</v>
      </c>
      <c r="AL147" s="14">
        <v>7</v>
      </c>
      <c r="AM147" s="65">
        <v>5</v>
      </c>
      <c r="AN147" s="70">
        <v>11</v>
      </c>
      <c r="AO147" s="69">
        <v>4.5</v>
      </c>
      <c r="AP147" s="21">
        <v>8</v>
      </c>
      <c r="AQ147" s="57">
        <v>9.5</v>
      </c>
      <c r="AR147" s="56">
        <v>6.5</v>
      </c>
      <c r="AS147" s="14"/>
      <c r="AT147" s="11"/>
      <c r="AU147" s="10">
        <f t="shared" si="20"/>
        <v>21.5</v>
      </c>
      <c r="AV147" s="9">
        <f t="shared" si="21"/>
        <v>65.151515151515156</v>
      </c>
      <c r="AW147" s="12">
        <f t="shared" si="22"/>
        <v>32.5</v>
      </c>
      <c r="AX147" s="12">
        <f t="shared" si="23"/>
        <v>73.86363636363636</v>
      </c>
    </row>
    <row r="148" spans="1:50" ht="12.75" thickBot="1">
      <c r="A148" s="9"/>
      <c r="B148" s="9">
        <v>12</v>
      </c>
      <c r="C148" s="65">
        <v>9</v>
      </c>
      <c r="D148" s="70">
        <v>12</v>
      </c>
      <c r="E148" s="66">
        <v>10</v>
      </c>
      <c r="F148" s="31">
        <v>18</v>
      </c>
      <c r="G148" s="69">
        <v>13</v>
      </c>
      <c r="H148" s="71">
        <v>8.5</v>
      </c>
      <c r="I148" s="37">
        <v>18.5</v>
      </c>
      <c r="J148" s="20">
        <v>16.5</v>
      </c>
      <c r="K148" s="14"/>
      <c r="L148" s="11"/>
      <c r="M148" s="10">
        <f t="shared" si="12"/>
        <v>50.5</v>
      </c>
      <c r="N148" s="9">
        <f t="shared" si="13"/>
        <v>60.843373493975903</v>
      </c>
      <c r="O148" s="12">
        <f t="shared" si="14"/>
        <v>55</v>
      </c>
      <c r="P148" s="12">
        <f t="shared" si="15"/>
        <v>85.9375</v>
      </c>
      <c r="Q148" s="9"/>
      <c r="R148" s="9"/>
      <c r="S148" s="9">
        <v>12</v>
      </c>
      <c r="T148" s="65">
        <v>7</v>
      </c>
      <c r="U148" s="70">
        <v>6</v>
      </c>
      <c r="V148" s="11">
        <v>14</v>
      </c>
      <c r="W148" s="17">
        <v>14</v>
      </c>
      <c r="X148" s="11">
        <v>31</v>
      </c>
      <c r="Y148" s="11">
        <v>26</v>
      </c>
      <c r="Z148" s="18">
        <v>25</v>
      </c>
      <c r="AA148" s="13">
        <v>10</v>
      </c>
      <c r="AB148" s="11"/>
      <c r="AC148" s="11"/>
      <c r="AD148" s="10">
        <f t="shared" si="16"/>
        <v>77</v>
      </c>
      <c r="AE148" s="9">
        <f t="shared" si="17"/>
        <v>92.771084337349393</v>
      </c>
      <c r="AF148" s="12">
        <f t="shared" si="18"/>
        <v>56</v>
      </c>
      <c r="AG148" s="12">
        <f t="shared" si="19"/>
        <v>88.888888888888886</v>
      </c>
      <c r="AH148" s="9"/>
      <c r="AI148" s="9"/>
      <c r="AJ148" s="9">
        <v>12</v>
      </c>
      <c r="AK148" s="13">
        <v>2</v>
      </c>
      <c r="AL148" s="17">
        <v>7</v>
      </c>
      <c r="AM148" s="17">
        <v>5</v>
      </c>
      <c r="AN148" s="20">
        <v>11</v>
      </c>
      <c r="AO148" s="69">
        <v>4.5</v>
      </c>
      <c r="AP148" s="21">
        <v>8</v>
      </c>
      <c r="AQ148" s="57">
        <v>9.5</v>
      </c>
      <c r="AR148" s="56">
        <v>6.5</v>
      </c>
      <c r="AS148" s="14"/>
      <c r="AT148" s="11"/>
      <c r="AU148" s="10">
        <f t="shared" si="20"/>
        <v>21</v>
      </c>
      <c r="AV148" s="9">
        <f t="shared" si="21"/>
        <v>63.636363636363633</v>
      </c>
      <c r="AW148" s="12">
        <f t="shared" si="22"/>
        <v>32.5</v>
      </c>
      <c r="AX148" s="12">
        <f t="shared" si="23"/>
        <v>73.86363636363636</v>
      </c>
    </row>
    <row r="149" spans="1:50" ht="12.75" thickBot="1">
      <c r="A149" s="9"/>
      <c r="B149" s="9">
        <v>13</v>
      </c>
      <c r="C149" s="27">
        <v>9</v>
      </c>
      <c r="D149" s="26">
        <v>12</v>
      </c>
      <c r="E149" s="63">
        <v>10</v>
      </c>
      <c r="F149" s="31">
        <v>18</v>
      </c>
      <c r="G149" s="56">
        <v>13</v>
      </c>
      <c r="H149" s="29">
        <v>8</v>
      </c>
      <c r="I149" s="37">
        <v>18.5</v>
      </c>
      <c r="J149" s="20">
        <v>16.5</v>
      </c>
      <c r="K149" s="14"/>
      <c r="L149" s="11"/>
      <c r="M149" s="10">
        <f t="shared" si="12"/>
        <v>50.5</v>
      </c>
      <c r="N149" s="9">
        <f t="shared" si="13"/>
        <v>60.843373493975903</v>
      </c>
      <c r="O149" s="12">
        <f t="shared" si="14"/>
        <v>54.5</v>
      </c>
      <c r="P149" s="12">
        <f t="shared" si="15"/>
        <v>85.15625</v>
      </c>
      <c r="Q149" s="9"/>
      <c r="R149" s="9"/>
      <c r="S149" s="9">
        <v>13</v>
      </c>
      <c r="T149" s="27">
        <v>7</v>
      </c>
      <c r="U149" s="59">
        <v>6</v>
      </c>
      <c r="V149" s="14">
        <v>14</v>
      </c>
      <c r="W149" s="17">
        <v>14</v>
      </c>
      <c r="X149" s="11">
        <v>31</v>
      </c>
      <c r="Y149" s="11">
        <v>26</v>
      </c>
      <c r="Z149" s="18">
        <v>25</v>
      </c>
      <c r="AA149" s="13">
        <v>10</v>
      </c>
      <c r="AB149" s="11"/>
      <c r="AC149" s="11"/>
      <c r="AD149" s="10">
        <f t="shared" si="16"/>
        <v>77</v>
      </c>
      <c r="AE149" s="9">
        <f t="shared" si="17"/>
        <v>92.771084337349393</v>
      </c>
      <c r="AF149" s="12">
        <f t="shared" si="18"/>
        <v>56</v>
      </c>
      <c r="AG149" s="12">
        <f t="shared" si="19"/>
        <v>88.888888888888886</v>
      </c>
      <c r="AH149" s="9"/>
      <c r="AI149" s="9"/>
      <c r="AJ149" s="9">
        <v>13</v>
      </c>
      <c r="AK149" s="11">
        <v>2</v>
      </c>
      <c r="AL149" s="17">
        <v>7</v>
      </c>
      <c r="AM149" s="17">
        <v>5</v>
      </c>
      <c r="AN149" s="16">
        <v>11</v>
      </c>
      <c r="AO149" s="69">
        <v>4.5</v>
      </c>
      <c r="AP149" s="21">
        <v>8</v>
      </c>
      <c r="AQ149" s="57">
        <v>9.5</v>
      </c>
      <c r="AR149" s="56">
        <v>6.5</v>
      </c>
      <c r="AS149" s="14"/>
      <c r="AT149" s="11"/>
      <c r="AU149" s="10">
        <f t="shared" si="20"/>
        <v>21</v>
      </c>
      <c r="AV149" s="9">
        <f t="shared" si="21"/>
        <v>63.636363636363633</v>
      </c>
      <c r="AW149" s="12">
        <f t="shared" si="22"/>
        <v>32.5</v>
      </c>
      <c r="AX149" s="12">
        <f t="shared" si="23"/>
        <v>73.86363636363636</v>
      </c>
    </row>
    <row r="150" spans="1:50" ht="12.75" thickBot="1">
      <c r="A150" s="9"/>
      <c r="B150" s="9">
        <v>14</v>
      </c>
      <c r="C150" s="25">
        <v>9</v>
      </c>
      <c r="D150" s="24">
        <v>12</v>
      </c>
      <c r="E150" s="63">
        <v>10</v>
      </c>
      <c r="F150" s="31">
        <v>18</v>
      </c>
      <c r="G150" s="16">
        <v>9.5</v>
      </c>
      <c r="H150" s="66">
        <v>7</v>
      </c>
      <c r="I150" s="37">
        <v>18.5</v>
      </c>
      <c r="J150" s="20">
        <v>16.5</v>
      </c>
      <c r="K150" s="18"/>
      <c r="L150" s="13"/>
      <c r="M150" s="10">
        <f t="shared" si="12"/>
        <v>47</v>
      </c>
      <c r="N150" s="9">
        <f t="shared" si="13"/>
        <v>56.626506024096393</v>
      </c>
      <c r="O150" s="12">
        <f t="shared" si="14"/>
        <v>53.5</v>
      </c>
      <c r="P150" s="12">
        <f t="shared" si="15"/>
        <v>83.59375</v>
      </c>
      <c r="Q150" s="9"/>
      <c r="R150" s="9"/>
      <c r="S150" s="9">
        <v>14</v>
      </c>
      <c r="T150" s="25">
        <v>7</v>
      </c>
      <c r="U150" s="28">
        <v>6</v>
      </c>
      <c r="V150" s="14">
        <v>14</v>
      </c>
      <c r="W150" s="17">
        <v>14</v>
      </c>
      <c r="X150" s="11">
        <v>31</v>
      </c>
      <c r="Y150" s="11">
        <v>26</v>
      </c>
      <c r="Z150" s="18">
        <v>25</v>
      </c>
      <c r="AA150" s="13">
        <v>10</v>
      </c>
      <c r="AB150" s="11"/>
      <c r="AC150" s="11"/>
      <c r="AD150" s="10">
        <f t="shared" si="16"/>
        <v>77</v>
      </c>
      <c r="AE150" s="9">
        <f t="shared" si="17"/>
        <v>92.771084337349393</v>
      </c>
      <c r="AF150" s="12">
        <f t="shared" si="18"/>
        <v>56</v>
      </c>
      <c r="AG150" s="12">
        <f t="shared" si="19"/>
        <v>88.888888888888886</v>
      </c>
      <c r="AH150" s="9"/>
      <c r="AI150" s="9"/>
      <c r="AJ150" s="9">
        <v>14</v>
      </c>
      <c r="AK150" s="11">
        <v>2</v>
      </c>
      <c r="AL150" s="17">
        <v>7</v>
      </c>
      <c r="AM150" s="17">
        <v>5</v>
      </c>
      <c r="AN150" s="16">
        <v>11</v>
      </c>
      <c r="AO150" s="69">
        <v>4.5</v>
      </c>
      <c r="AP150" s="21">
        <v>8</v>
      </c>
      <c r="AQ150" s="57">
        <v>9.5</v>
      </c>
      <c r="AR150" s="56">
        <v>6.5</v>
      </c>
      <c r="AS150" s="14"/>
      <c r="AT150" s="11"/>
      <c r="AU150" s="10">
        <f t="shared" si="20"/>
        <v>21</v>
      </c>
      <c r="AV150" s="9">
        <f t="shared" si="21"/>
        <v>63.636363636363633</v>
      </c>
      <c r="AW150" s="12">
        <f t="shared" si="22"/>
        <v>32.5</v>
      </c>
      <c r="AX150" s="12">
        <f t="shared" si="23"/>
        <v>73.86363636363636</v>
      </c>
    </row>
    <row r="151" spans="1:50" ht="12.75" thickBot="1">
      <c r="A151" s="9"/>
      <c r="B151" s="9">
        <v>15</v>
      </c>
      <c r="C151" s="23">
        <v>9</v>
      </c>
      <c r="D151" s="22">
        <v>12</v>
      </c>
      <c r="E151" s="34">
        <v>10</v>
      </c>
      <c r="F151" s="68">
        <v>18</v>
      </c>
      <c r="G151" s="15">
        <v>9.5</v>
      </c>
      <c r="H151" s="15">
        <v>7</v>
      </c>
      <c r="I151" s="37">
        <v>18.5</v>
      </c>
      <c r="J151" s="20">
        <v>16.5</v>
      </c>
      <c r="K151" s="14"/>
      <c r="L151" s="11"/>
      <c r="M151" s="10">
        <f t="shared" si="12"/>
        <v>47</v>
      </c>
      <c r="N151" s="9">
        <f t="shared" si="13"/>
        <v>56.626506024096393</v>
      </c>
      <c r="O151" s="12">
        <f t="shared" si="14"/>
        <v>53.5</v>
      </c>
      <c r="P151" s="12">
        <f t="shared" si="15"/>
        <v>83.59375</v>
      </c>
      <c r="Q151" s="9"/>
      <c r="R151" s="9"/>
      <c r="S151" s="9">
        <v>15</v>
      </c>
      <c r="T151" s="13">
        <v>7</v>
      </c>
      <c r="U151" s="13">
        <v>6</v>
      </c>
      <c r="V151" s="11">
        <v>14</v>
      </c>
      <c r="W151" s="17">
        <v>14</v>
      </c>
      <c r="X151" s="11">
        <v>31</v>
      </c>
      <c r="Y151" s="11">
        <v>26</v>
      </c>
      <c r="Z151" s="18">
        <v>25</v>
      </c>
      <c r="AA151" s="13">
        <v>10</v>
      </c>
      <c r="AB151" s="11"/>
      <c r="AC151" s="11"/>
      <c r="AD151" s="10">
        <f t="shared" si="16"/>
        <v>77</v>
      </c>
      <c r="AE151" s="9">
        <f t="shared" si="17"/>
        <v>92.771084337349393</v>
      </c>
      <c r="AF151" s="12">
        <f t="shared" si="18"/>
        <v>56</v>
      </c>
      <c r="AG151" s="12">
        <f t="shared" si="19"/>
        <v>88.888888888888886</v>
      </c>
      <c r="AH151" s="9"/>
      <c r="AI151" s="9"/>
      <c r="AJ151" s="9">
        <v>15</v>
      </c>
      <c r="AK151" s="65">
        <v>2</v>
      </c>
      <c r="AL151" s="65">
        <v>7</v>
      </c>
      <c r="AM151" s="17">
        <v>5</v>
      </c>
      <c r="AN151" s="15">
        <v>11</v>
      </c>
      <c r="AO151" s="15">
        <v>4.5</v>
      </c>
      <c r="AP151" s="21">
        <v>8</v>
      </c>
      <c r="AQ151" s="57">
        <v>9.5</v>
      </c>
      <c r="AR151" s="56">
        <v>6.5</v>
      </c>
      <c r="AS151" s="14"/>
      <c r="AT151" s="11"/>
      <c r="AU151" s="10">
        <f t="shared" si="20"/>
        <v>21</v>
      </c>
      <c r="AV151" s="9">
        <f t="shared" si="21"/>
        <v>63.636363636363633</v>
      </c>
      <c r="AW151" s="12">
        <f t="shared" si="22"/>
        <v>32.5</v>
      </c>
      <c r="AX151" s="12">
        <f t="shared" si="23"/>
        <v>73.86363636363636</v>
      </c>
    </row>
    <row r="152" spans="1:50" ht="12.75" thickBot="1">
      <c r="A152" s="9"/>
      <c r="B152" s="9">
        <v>16</v>
      </c>
      <c r="C152" s="20">
        <v>9</v>
      </c>
      <c r="D152" s="20">
        <v>12</v>
      </c>
      <c r="E152" s="23">
        <v>10</v>
      </c>
      <c r="F152" s="23">
        <v>18</v>
      </c>
      <c r="G152" s="23">
        <v>6</v>
      </c>
      <c r="H152" s="30">
        <v>6</v>
      </c>
      <c r="I152" s="37">
        <v>18.5</v>
      </c>
      <c r="J152" s="67">
        <v>16.5</v>
      </c>
      <c r="K152" s="14"/>
      <c r="L152" s="11"/>
      <c r="M152" s="10">
        <f t="shared" si="12"/>
        <v>43.5</v>
      </c>
      <c r="N152" s="9">
        <f t="shared" si="13"/>
        <v>52.409638554216862</v>
      </c>
      <c r="O152" s="12">
        <f t="shared" si="14"/>
        <v>52.5</v>
      </c>
      <c r="P152" s="12">
        <f t="shared" si="15"/>
        <v>82.03125</v>
      </c>
      <c r="Q152" s="9"/>
      <c r="R152" s="9"/>
      <c r="S152" s="9">
        <v>16</v>
      </c>
      <c r="T152" s="13">
        <v>7</v>
      </c>
      <c r="U152" s="13">
        <v>6</v>
      </c>
      <c r="V152" s="65">
        <v>14</v>
      </c>
      <c r="W152" s="11">
        <v>14</v>
      </c>
      <c r="X152" s="65">
        <v>31</v>
      </c>
      <c r="Y152" s="11">
        <v>26</v>
      </c>
      <c r="Z152" s="18">
        <v>25</v>
      </c>
      <c r="AA152" s="13">
        <v>10</v>
      </c>
      <c r="AB152" s="11"/>
      <c r="AC152" s="11"/>
      <c r="AD152" s="10">
        <f t="shared" si="16"/>
        <v>77</v>
      </c>
      <c r="AE152" s="9">
        <f t="shared" si="17"/>
        <v>92.771084337349393</v>
      </c>
      <c r="AF152" s="12">
        <f t="shared" si="18"/>
        <v>56</v>
      </c>
      <c r="AG152" s="12">
        <f t="shared" si="19"/>
        <v>88.888888888888886</v>
      </c>
      <c r="AH152" s="9"/>
      <c r="AI152" s="9"/>
      <c r="AJ152" s="9">
        <v>16</v>
      </c>
      <c r="AK152" s="27">
        <v>2</v>
      </c>
      <c r="AL152" s="59">
        <v>7</v>
      </c>
      <c r="AM152" s="14">
        <v>5</v>
      </c>
      <c r="AN152" s="23">
        <v>11</v>
      </c>
      <c r="AO152" s="23">
        <v>3</v>
      </c>
      <c r="AP152" s="17">
        <v>8</v>
      </c>
      <c r="AQ152" s="25">
        <v>9.5</v>
      </c>
      <c r="AR152" s="28">
        <v>6.5</v>
      </c>
      <c r="AS152" s="14"/>
      <c r="AT152" s="11"/>
      <c r="AU152" s="10">
        <f t="shared" si="20"/>
        <v>19.5</v>
      </c>
      <c r="AV152" s="9">
        <f t="shared" si="21"/>
        <v>59.090909090909093</v>
      </c>
      <c r="AW152" s="12">
        <f t="shared" si="22"/>
        <v>32.5</v>
      </c>
      <c r="AX152" s="12">
        <f t="shared" si="23"/>
        <v>73.86363636363636</v>
      </c>
    </row>
    <row r="153" spans="1:50" ht="12.75" thickBot="1">
      <c r="A153" s="9"/>
      <c r="B153" s="9">
        <v>17</v>
      </c>
      <c r="C153" s="20">
        <v>9</v>
      </c>
      <c r="D153" s="20">
        <v>12</v>
      </c>
      <c r="E153" s="66">
        <v>10</v>
      </c>
      <c r="F153" s="31">
        <v>17.5</v>
      </c>
      <c r="G153" s="20">
        <v>4.5</v>
      </c>
      <c r="H153" s="14">
        <v>6</v>
      </c>
      <c r="I153" s="23">
        <v>17</v>
      </c>
      <c r="J153" s="23">
        <v>16</v>
      </c>
      <c r="K153" s="11"/>
      <c r="L153" s="11"/>
      <c r="M153" s="10">
        <f t="shared" si="12"/>
        <v>40.5</v>
      </c>
      <c r="N153" s="9">
        <f t="shared" si="13"/>
        <v>48.795180722891565</v>
      </c>
      <c r="O153" s="12">
        <f t="shared" si="14"/>
        <v>51.5</v>
      </c>
      <c r="P153" s="12">
        <f t="shared" si="15"/>
        <v>80.46875</v>
      </c>
      <c r="Q153" s="9"/>
      <c r="R153" s="9"/>
      <c r="S153" s="9">
        <v>17</v>
      </c>
      <c r="T153" s="13">
        <v>7</v>
      </c>
      <c r="U153" s="30">
        <v>6</v>
      </c>
      <c r="V153" s="20">
        <v>13.5</v>
      </c>
      <c r="W153" s="21">
        <v>14</v>
      </c>
      <c r="X153" s="20">
        <v>30</v>
      </c>
      <c r="Y153" s="14">
        <v>26</v>
      </c>
      <c r="Z153" s="65">
        <v>25</v>
      </c>
      <c r="AA153" s="65">
        <v>10</v>
      </c>
      <c r="AB153" s="11"/>
      <c r="AC153" s="11"/>
      <c r="AD153" s="10">
        <f t="shared" si="16"/>
        <v>75.5</v>
      </c>
      <c r="AE153" s="9">
        <f t="shared" si="17"/>
        <v>90.963855421686745</v>
      </c>
      <c r="AF153" s="12">
        <f t="shared" si="18"/>
        <v>56</v>
      </c>
      <c r="AG153" s="12">
        <f t="shared" si="19"/>
        <v>88.888888888888886</v>
      </c>
      <c r="AH153" s="9"/>
      <c r="AI153" s="9"/>
      <c r="AJ153" s="9">
        <v>17</v>
      </c>
      <c r="AK153" s="57">
        <v>2</v>
      </c>
      <c r="AL153" s="56">
        <v>7</v>
      </c>
      <c r="AM153" s="21">
        <v>5</v>
      </c>
      <c r="AN153" s="20">
        <v>9.5</v>
      </c>
      <c r="AO153" s="64">
        <v>3</v>
      </c>
      <c r="AP153" s="14">
        <v>8</v>
      </c>
      <c r="AQ153" s="23">
        <v>9</v>
      </c>
      <c r="AR153" s="23">
        <v>6</v>
      </c>
      <c r="AS153" s="11"/>
      <c r="AT153" s="11"/>
      <c r="AU153" s="10">
        <f t="shared" si="20"/>
        <v>19</v>
      </c>
      <c r="AV153" s="9">
        <f t="shared" si="21"/>
        <v>57.575757575757578</v>
      </c>
      <c r="AW153" s="12">
        <f t="shared" si="22"/>
        <v>30.5</v>
      </c>
      <c r="AX153" s="12">
        <f t="shared" si="23"/>
        <v>69.318181818181827</v>
      </c>
    </row>
    <row r="154" spans="1:50" ht="12.75" thickBot="1">
      <c r="A154" s="61">
        <v>40533</v>
      </c>
      <c r="B154" s="9">
        <v>18</v>
      </c>
      <c r="C154" s="20">
        <v>9</v>
      </c>
      <c r="D154" s="20">
        <v>12</v>
      </c>
      <c r="E154" s="63">
        <v>10</v>
      </c>
      <c r="F154" s="62">
        <v>17.5</v>
      </c>
      <c r="G154" s="16">
        <v>4.5</v>
      </c>
      <c r="H154" s="21">
        <v>6</v>
      </c>
      <c r="I154" s="27">
        <v>12.5</v>
      </c>
      <c r="J154" s="59">
        <v>16</v>
      </c>
      <c r="K154" s="14"/>
      <c r="L154" s="11"/>
      <c r="M154" s="10">
        <f t="shared" si="12"/>
        <v>36</v>
      </c>
      <c r="N154" s="9">
        <f t="shared" si="13"/>
        <v>43.373493975903614</v>
      </c>
      <c r="O154" s="12">
        <f t="shared" si="14"/>
        <v>51.5</v>
      </c>
      <c r="P154" s="12">
        <f t="shared" si="15"/>
        <v>80.46875</v>
      </c>
      <c r="Q154" s="9"/>
      <c r="R154" s="61">
        <v>40533</v>
      </c>
      <c r="S154" s="9">
        <v>18</v>
      </c>
      <c r="T154" s="13">
        <v>7</v>
      </c>
      <c r="U154" s="30">
        <v>6</v>
      </c>
      <c r="V154" s="20">
        <v>13.5</v>
      </c>
      <c r="W154" s="21">
        <v>14</v>
      </c>
      <c r="X154" s="16">
        <v>30</v>
      </c>
      <c r="Y154" s="21">
        <v>26</v>
      </c>
      <c r="Z154" s="27">
        <v>24.5</v>
      </c>
      <c r="AA154" s="59">
        <v>10</v>
      </c>
      <c r="AB154" s="14"/>
      <c r="AC154" s="11"/>
      <c r="AD154" s="10">
        <f t="shared" si="16"/>
        <v>75</v>
      </c>
      <c r="AE154" s="9">
        <f t="shared" si="17"/>
        <v>90.361445783132538</v>
      </c>
      <c r="AF154" s="12">
        <f t="shared" si="18"/>
        <v>56</v>
      </c>
      <c r="AG154" s="12">
        <f t="shared" si="19"/>
        <v>88.888888888888886</v>
      </c>
      <c r="AH154" s="9"/>
      <c r="AI154" s="9"/>
      <c r="AJ154" s="9">
        <v>18</v>
      </c>
      <c r="AK154" s="57">
        <v>2</v>
      </c>
      <c r="AL154" s="56">
        <v>7</v>
      </c>
      <c r="AM154" s="21">
        <v>5</v>
      </c>
      <c r="AN154" s="16">
        <v>9.5</v>
      </c>
      <c r="AO154" s="60">
        <v>3</v>
      </c>
      <c r="AP154" s="21">
        <v>8</v>
      </c>
      <c r="AQ154" s="27">
        <v>8.5</v>
      </c>
      <c r="AR154" s="59">
        <v>6</v>
      </c>
      <c r="AS154" s="14"/>
      <c r="AT154" s="11"/>
      <c r="AU154" s="10">
        <f t="shared" si="20"/>
        <v>18.5</v>
      </c>
      <c r="AV154" s="9">
        <f t="shared" si="21"/>
        <v>56.060606060606055</v>
      </c>
      <c r="AW154" s="12">
        <f t="shared" si="22"/>
        <v>30.5</v>
      </c>
      <c r="AX154" s="12">
        <f t="shared" si="23"/>
        <v>69.318181818181827</v>
      </c>
    </row>
    <row r="155" spans="1:50" ht="12.75" thickBot="1">
      <c r="A155" s="9"/>
      <c r="B155" s="9">
        <v>19</v>
      </c>
      <c r="C155" s="20">
        <v>9</v>
      </c>
      <c r="D155" s="20">
        <v>12</v>
      </c>
      <c r="E155" s="34">
        <v>10</v>
      </c>
      <c r="F155" s="58">
        <v>17.5</v>
      </c>
      <c r="G155" s="16">
        <v>4.5</v>
      </c>
      <c r="H155" s="21">
        <v>6</v>
      </c>
      <c r="I155" s="57">
        <v>12.5</v>
      </c>
      <c r="J155" s="56">
        <v>16</v>
      </c>
      <c r="K155" s="14"/>
      <c r="L155" s="11"/>
      <c r="M155" s="10">
        <f t="shared" si="12"/>
        <v>36</v>
      </c>
      <c r="N155" s="9">
        <f t="shared" si="13"/>
        <v>43.373493975903614</v>
      </c>
      <c r="O155" s="12">
        <f t="shared" si="14"/>
        <v>51.5</v>
      </c>
      <c r="P155" s="12">
        <f t="shared" si="15"/>
        <v>80.46875</v>
      </c>
      <c r="Q155" s="9"/>
      <c r="R155" s="9"/>
      <c r="S155" s="9">
        <v>19</v>
      </c>
      <c r="T155" s="13">
        <v>7</v>
      </c>
      <c r="U155" s="30">
        <v>6</v>
      </c>
      <c r="V155" s="20">
        <v>13.5</v>
      </c>
      <c r="W155" s="21">
        <v>14</v>
      </c>
      <c r="X155" s="16">
        <v>30</v>
      </c>
      <c r="Y155" s="21">
        <v>26</v>
      </c>
      <c r="Z155" s="57">
        <v>24.5</v>
      </c>
      <c r="AA155" s="56">
        <v>10</v>
      </c>
      <c r="AB155" s="14"/>
      <c r="AC155" s="11"/>
      <c r="AD155" s="10">
        <f t="shared" si="16"/>
        <v>75</v>
      </c>
      <c r="AE155" s="9">
        <f t="shared" si="17"/>
        <v>90.361445783132538</v>
      </c>
      <c r="AF155" s="12">
        <f t="shared" si="18"/>
        <v>56</v>
      </c>
      <c r="AG155" s="12">
        <f t="shared" si="19"/>
        <v>88.888888888888886</v>
      </c>
      <c r="AH155" s="9"/>
      <c r="AI155" s="9"/>
      <c r="AJ155" s="9">
        <v>19</v>
      </c>
      <c r="AK155" s="25">
        <v>2</v>
      </c>
      <c r="AL155" s="28">
        <v>7</v>
      </c>
      <c r="AM155" s="21">
        <v>5</v>
      </c>
      <c r="AN155" s="15">
        <v>9.5</v>
      </c>
      <c r="AO155" s="19">
        <v>3</v>
      </c>
      <c r="AP155" s="21">
        <v>8</v>
      </c>
      <c r="AQ155" s="57">
        <v>8.5</v>
      </c>
      <c r="AR155" s="56">
        <v>6</v>
      </c>
      <c r="AS155" s="14"/>
      <c r="AT155" s="11"/>
      <c r="AU155" s="10">
        <f t="shared" si="20"/>
        <v>18.5</v>
      </c>
      <c r="AV155" s="9">
        <f t="shared" si="21"/>
        <v>56.060606060606055</v>
      </c>
      <c r="AW155" s="12">
        <f t="shared" si="22"/>
        <v>30.5</v>
      </c>
      <c r="AX155" s="12">
        <f t="shared" si="23"/>
        <v>69.318181818181827</v>
      </c>
    </row>
    <row r="156" spans="1:50" ht="12.75" thickBot="1">
      <c r="A156" s="9"/>
      <c r="B156" s="9">
        <v>20</v>
      </c>
      <c r="C156" s="23">
        <v>9</v>
      </c>
      <c r="D156" s="23">
        <v>12</v>
      </c>
      <c r="E156" s="23">
        <v>10</v>
      </c>
      <c r="F156" s="22">
        <v>17</v>
      </c>
      <c r="G156" s="16">
        <v>4.5</v>
      </c>
      <c r="H156" s="21">
        <v>6</v>
      </c>
      <c r="I156" s="57">
        <v>12.5</v>
      </c>
      <c r="J156" s="56">
        <v>16</v>
      </c>
      <c r="K156" s="14"/>
      <c r="L156" s="11"/>
      <c r="M156" s="10">
        <f t="shared" si="12"/>
        <v>36</v>
      </c>
      <c r="N156" s="9">
        <f t="shared" si="13"/>
        <v>43.373493975903614</v>
      </c>
      <c r="O156" s="12">
        <f t="shared" si="14"/>
        <v>51</v>
      </c>
      <c r="P156" s="12">
        <f t="shared" si="15"/>
        <v>79.6875</v>
      </c>
      <c r="Q156" s="9"/>
      <c r="R156" s="9"/>
      <c r="S156" s="9">
        <v>20</v>
      </c>
      <c r="T156" s="13">
        <v>7</v>
      </c>
      <c r="U156" s="22">
        <v>6</v>
      </c>
      <c r="V156" s="20">
        <v>13.5</v>
      </c>
      <c r="W156" s="21">
        <v>14</v>
      </c>
      <c r="X156" s="16">
        <v>30</v>
      </c>
      <c r="Y156" s="21">
        <v>26</v>
      </c>
      <c r="Z156" s="57">
        <v>24.5</v>
      </c>
      <c r="AA156" s="56">
        <v>10</v>
      </c>
      <c r="AB156" s="14"/>
      <c r="AC156" s="11"/>
      <c r="AD156" s="10">
        <f t="shared" si="16"/>
        <v>75</v>
      </c>
      <c r="AE156" s="9">
        <f t="shared" si="17"/>
        <v>90.361445783132538</v>
      </c>
      <c r="AF156" s="12">
        <f t="shared" si="18"/>
        <v>56</v>
      </c>
      <c r="AG156" s="12">
        <f t="shared" si="19"/>
        <v>88.888888888888886</v>
      </c>
      <c r="AH156" s="9"/>
      <c r="AI156" s="9"/>
      <c r="AJ156" s="9">
        <v>20</v>
      </c>
      <c r="AK156" s="23">
        <v>2</v>
      </c>
      <c r="AL156" s="23">
        <v>7</v>
      </c>
      <c r="AM156" s="11">
        <v>5</v>
      </c>
      <c r="AN156" s="23">
        <v>8</v>
      </c>
      <c r="AO156" s="23">
        <v>3</v>
      </c>
      <c r="AP156" s="17">
        <v>8</v>
      </c>
      <c r="AQ156" s="57">
        <v>8.5</v>
      </c>
      <c r="AR156" s="56">
        <v>6</v>
      </c>
      <c r="AS156" s="14"/>
      <c r="AT156" s="11"/>
      <c r="AU156" s="10">
        <f t="shared" si="20"/>
        <v>18.5</v>
      </c>
      <c r="AV156" s="9">
        <f t="shared" si="21"/>
        <v>56.060606060606055</v>
      </c>
      <c r="AW156" s="12">
        <f t="shared" si="22"/>
        <v>29</v>
      </c>
      <c r="AX156" s="12">
        <f t="shared" si="23"/>
        <v>65.909090909090907</v>
      </c>
    </row>
    <row r="157" spans="1:50" ht="12.75" thickBot="1">
      <c r="A157" s="40"/>
      <c r="B157" s="40">
        <v>21</v>
      </c>
      <c r="C157" s="50">
        <v>9</v>
      </c>
      <c r="D157" s="49">
        <v>11.5</v>
      </c>
      <c r="E157" s="48">
        <v>5</v>
      </c>
      <c r="F157" s="48">
        <v>8.5</v>
      </c>
      <c r="G157" s="55">
        <v>4.5</v>
      </c>
      <c r="H157" s="46">
        <v>6</v>
      </c>
      <c r="I157" s="45">
        <v>12.5</v>
      </c>
      <c r="J157" s="44">
        <v>16</v>
      </c>
      <c r="K157" s="43"/>
      <c r="L157" s="42"/>
      <c r="M157" s="41">
        <f t="shared" si="12"/>
        <v>31</v>
      </c>
      <c r="N157" s="40">
        <f t="shared" si="13"/>
        <v>37.349397590361441</v>
      </c>
      <c r="O157" s="39">
        <f t="shared" si="14"/>
        <v>42</v>
      </c>
      <c r="P157" s="39">
        <f t="shared" si="15"/>
        <v>65.625</v>
      </c>
      <c r="Q157" s="40"/>
      <c r="R157" s="40"/>
      <c r="S157" s="40">
        <v>21</v>
      </c>
      <c r="T157" s="54">
        <v>7</v>
      </c>
      <c r="U157" s="53">
        <v>5</v>
      </c>
      <c r="V157" s="48">
        <v>13.5</v>
      </c>
      <c r="W157" s="52">
        <v>13.5</v>
      </c>
      <c r="X157" s="51">
        <v>30</v>
      </c>
      <c r="Y157" s="46">
        <v>26</v>
      </c>
      <c r="Z157" s="45">
        <v>24.5</v>
      </c>
      <c r="AA157" s="44">
        <v>10</v>
      </c>
      <c r="AB157" s="43"/>
      <c r="AC157" s="42"/>
      <c r="AD157" s="41">
        <f t="shared" si="16"/>
        <v>75</v>
      </c>
      <c r="AE157" s="40">
        <f t="shared" si="17"/>
        <v>90.361445783132538</v>
      </c>
      <c r="AF157" s="39">
        <f t="shared" si="18"/>
        <v>54.5</v>
      </c>
      <c r="AG157" s="39">
        <f t="shared" si="19"/>
        <v>86.507936507936506</v>
      </c>
      <c r="AH157" s="40"/>
      <c r="AI157" s="40"/>
      <c r="AJ157" s="40">
        <v>21</v>
      </c>
      <c r="AK157" s="50">
        <v>2</v>
      </c>
      <c r="AL157" s="49">
        <v>7</v>
      </c>
      <c r="AM157" s="46">
        <v>5</v>
      </c>
      <c r="AN157" s="48">
        <v>4</v>
      </c>
      <c r="AO157" s="47">
        <v>1.5</v>
      </c>
      <c r="AP157" s="46">
        <v>8</v>
      </c>
      <c r="AQ157" s="45">
        <v>8.5</v>
      </c>
      <c r="AR157" s="44">
        <v>6</v>
      </c>
      <c r="AS157" s="43"/>
      <c r="AT157" s="42"/>
      <c r="AU157" s="41">
        <f t="shared" si="20"/>
        <v>17</v>
      </c>
      <c r="AV157" s="40">
        <f t="shared" si="21"/>
        <v>51.515151515151516</v>
      </c>
      <c r="AW157" s="39">
        <f t="shared" si="22"/>
        <v>25</v>
      </c>
      <c r="AX157" s="39">
        <f t="shared" si="23"/>
        <v>56.81818181818182</v>
      </c>
    </row>
    <row r="158" spans="1:50" ht="13.5" thickTop="1" thickBot="1">
      <c r="A158" s="9"/>
      <c r="B158" s="9">
        <v>22</v>
      </c>
      <c r="C158" s="33">
        <v>9</v>
      </c>
      <c r="D158" s="32">
        <v>11.5</v>
      </c>
      <c r="E158" s="34">
        <v>5</v>
      </c>
      <c r="F158" s="34">
        <v>8.5</v>
      </c>
      <c r="G158" s="18">
        <v>3</v>
      </c>
      <c r="H158" s="22">
        <v>6</v>
      </c>
      <c r="I158" s="33">
        <v>12.5</v>
      </c>
      <c r="J158" s="32">
        <v>16</v>
      </c>
      <c r="K158" s="18"/>
      <c r="L158" s="13"/>
      <c r="M158" s="10">
        <f t="shared" si="12"/>
        <v>29.5</v>
      </c>
      <c r="N158" s="9">
        <f t="shared" si="13"/>
        <v>35.542168674698793</v>
      </c>
      <c r="O158" s="12">
        <f t="shared" si="14"/>
        <v>42</v>
      </c>
      <c r="P158" s="12">
        <f t="shared" si="15"/>
        <v>65.625</v>
      </c>
      <c r="Q158" s="9"/>
      <c r="R158" s="9"/>
      <c r="S158" s="9">
        <v>22</v>
      </c>
      <c r="T158" s="30">
        <v>7</v>
      </c>
      <c r="U158" s="38">
        <v>5</v>
      </c>
      <c r="V158" s="37">
        <v>13.5</v>
      </c>
      <c r="W158" s="36">
        <v>13.5</v>
      </c>
      <c r="X158" s="13">
        <v>29</v>
      </c>
      <c r="Y158" s="30">
        <v>26</v>
      </c>
      <c r="Z158" s="33">
        <v>24.5</v>
      </c>
      <c r="AA158" s="32">
        <v>10</v>
      </c>
      <c r="AB158" s="18"/>
      <c r="AC158" s="13"/>
      <c r="AD158" s="10">
        <f t="shared" si="16"/>
        <v>74</v>
      </c>
      <c r="AE158" s="9">
        <f t="shared" si="17"/>
        <v>89.156626506024097</v>
      </c>
      <c r="AF158" s="12">
        <f t="shared" si="18"/>
        <v>54.5</v>
      </c>
      <c r="AG158" s="12">
        <f t="shared" si="19"/>
        <v>86.507936507936506</v>
      </c>
      <c r="AH158" s="9"/>
      <c r="AI158" s="9"/>
      <c r="AJ158" s="9">
        <v>22</v>
      </c>
      <c r="AK158" s="33">
        <v>2</v>
      </c>
      <c r="AL158" s="32">
        <v>7</v>
      </c>
      <c r="AM158" s="35">
        <v>5</v>
      </c>
      <c r="AN158" s="34">
        <v>4</v>
      </c>
      <c r="AO158" s="18">
        <v>0</v>
      </c>
      <c r="AP158" s="30">
        <v>8</v>
      </c>
      <c r="AQ158" s="33">
        <v>8.5</v>
      </c>
      <c r="AR158" s="32">
        <v>6</v>
      </c>
      <c r="AS158" s="18"/>
      <c r="AT158" s="13"/>
      <c r="AU158" s="10">
        <f t="shared" si="20"/>
        <v>15.5</v>
      </c>
      <c r="AV158" s="9">
        <f t="shared" si="21"/>
        <v>46.969696969696969</v>
      </c>
      <c r="AW158" s="12">
        <f t="shared" si="22"/>
        <v>25</v>
      </c>
      <c r="AX158" s="12">
        <f t="shared" si="23"/>
        <v>56.81818181818182</v>
      </c>
    </row>
    <row r="159" spans="1:50" ht="12.75" thickBot="1">
      <c r="A159" s="9"/>
      <c r="B159" s="9">
        <v>23</v>
      </c>
      <c r="C159" s="25">
        <v>9</v>
      </c>
      <c r="D159" s="28">
        <v>11.5</v>
      </c>
      <c r="E159" s="18">
        <v>0</v>
      </c>
      <c r="F159" s="13">
        <v>0</v>
      </c>
      <c r="G159" s="17">
        <v>3</v>
      </c>
      <c r="H159" s="31">
        <v>3</v>
      </c>
      <c r="I159" s="25">
        <v>12.5</v>
      </c>
      <c r="J159" s="28">
        <v>16</v>
      </c>
      <c r="K159" s="14"/>
      <c r="L159" s="11"/>
      <c r="M159" s="10">
        <f t="shared" si="12"/>
        <v>24.5</v>
      </c>
      <c r="N159" s="9">
        <f t="shared" si="13"/>
        <v>29.518072289156628</v>
      </c>
      <c r="O159" s="12">
        <f t="shared" si="14"/>
        <v>30.5</v>
      </c>
      <c r="P159" s="12">
        <f t="shared" si="15"/>
        <v>47.65625</v>
      </c>
      <c r="Q159" s="9"/>
      <c r="R159" s="9"/>
      <c r="S159" s="9">
        <v>23</v>
      </c>
      <c r="T159" s="30">
        <v>7</v>
      </c>
      <c r="U159" s="15">
        <v>5</v>
      </c>
      <c r="V159" s="18">
        <v>13</v>
      </c>
      <c r="W159" s="11">
        <v>13</v>
      </c>
      <c r="X159" s="11"/>
      <c r="Y159" s="17"/>
      <c r="Z159" s="25">
        <v>24.5</v>
      </c>
      <c r="AA159" s="28">
        <v>10</v>
      </c>
      <c r="AB159" s="14"/>
      <c r="AC159" s="11"/>
      <c r="AD159" s="10">
        <f t="shared" si="16"/>
        <v>44.5</v>
      </c>
      <c r="AE159" s="9">
        <f t="shared" si="17"/>
        <v>53.614457831325304</v>
      </c>
      <c r="AF159" s="12">
        <f t="shared" si="18"/>
        <v>28</v>
      </c>
      <c r="AG159" s="12">
        <f t="shared" si="19"/>
        <v>44.444444444444443</v>
      </c>
      <c r="AH159" s="9"/>
      <c r="AI159" s="9"/>
      <c r="AJ159" s="9">
        <v>23</v>
      </c>
      <c r="AK159" s="25">
        <v>2</v>
      </c>
      <c r="AL159" s="28">
        <v>7</v>
      </c>
      <c r="AM159" s="29">
        <v>5</v>
      </c>
      <c r="AN159" s="13">
        <v>0</v>
      </c>
      <c r="AO159" s="11"/>
      <c r="AP159" s="17"/>
      <c r="AQ159" s="25">
        <v>8.5</v>
      </c>
      <c r="AR159" s="28">
        <v>6</v>
      </c>
      <c r="AS159" s="14"/>
      <c r="AT159" s="11"/>
      <c r="AU159" s="10">
        <f t="shared" si="20"/>
        <v>15.5</v>
      </c>
      <c r="AV159" s="9">
        <f t="shared" si="21"/>
        <v>46.969696969696969</v>
      </c>
      <c r="AW159" s="12">
        <f t="shared" si="22"/>
        <v>13</v>
      </c>
      <c r="AX159" s="12">
        <f t="shared" si="23"/>
        <v>29.545454545454547</v>
      </c>
    </row>
    <row r="160" spans="1:50" ht="12.75" thickBot="1">
      <c r="A160" s="9"/>
      <c r="B160" s="9">
        <v>24</v>
      </c>
      <c r="C160" s="23">
        <v>9</v>
      </c>
      <c r="D160" s="23">
        <v>11</v>
      </c>
      <c r="E160" s="18">
        <v>0</v>
      </c>
      <c r="F160" s="13">
        <v>0</v>
      </c>
      <c r="G160" s="17">
        <v>3</v>
      </c>
      <c r="H160" s="16">
        <v>3</v>
      </c>
      <c r="I160" s="18">
        <v>8</v>
      </c>
      <c r="J160" s="13">
        <v>16</v>
      </c>
      <c r="K160" s="11"/>
      <c r="L160" s="11"/>
      <c r="M160" s="10">
        <f t="shared" si="12"/>
        <v>20</v>
      </c>
      <c r="N160" s="9">
        <f t="shared" si="13"/>
        <v>24.096385542168676</v>
      </c>
      <c r="O160" s="12">
        <f t="shared" si="14"/>
        <v>30</v>
      </c>
      <c r="P160" s="12">
        <f t="shared" si="15"/>
        <v>46.875</v>
      </c>
      <c r="Q160" s="9"/>
      <c r="R160" s="9"/>
      <c r="S160" s="9">
        <v>24</v>
      </c>
      <c r="T160" s="23">
        <v>7</v>
      </c>
      <c r="U160" s="23">
        <v>4</v>
      </c>
      <c r="V160" s="11">
        <v>13</v>
      </c>
      <c r="W160" s="11"/>
      <c r="X160" s="11"/>
      <c r="Y160" s="11"/>
      <c r="Z160" s="13">
        <v>24</v>
      </c>
      <c r="AA160" s="13">
        <v>10</v>
      </c>
      <c r="AB160" s="11"/>
      <c r="AC160" s="11"/>
      <c r="AD160" s="10">
        <f t="shared" si="16"/>
        <v>44</v>
      </c>
      <c r="AE160" s="9">
        <f t="shared" si="17"/>
        <v>53.01204819277109</v>
      </c>
      <c r="AF160" s="12">
        <f t="shared" si="18"/>
        <v>14</v>
      </c>
      <c r="AG160" s="12">
        <f t="shared" si="19"/>
        <v>22.222222222222221</v>
      </c>
      <c r="AH160" s="9"/>
      <c r="AI160" s="9"/>
      <c r="AJ160" s="9">
        <v>24</v>
      </c>
      <c r="AK160" s="23">
        <v>2</v>
      </c>
      <c r="AL160" s="22">
        <v>7</v>
      </c>
      <c r="AM160" s="20">
        <v>4</v>
      </c>
      <c r="AN160" s="14">
        <v>0</v>
      </c>
      <c r="AO160" s="11"/>
      <c r="AP160" s="11"/>
      <c r="AQ160" s="13">
        <v>8</v>
      </c>
      <c r="AR160" s="13">
        <v>6</v>
      </c>
      <c r="AS160" s="11"/>
      <c r="AT160" s="11"/>
      <c r="AU160" s="10">
        <f t="shared" si="20"/>
        <v>14</v>
      </c>
      <c r="AV160" s="9">
        <f t="shared" si="21"/>
        <v>42.424242424242422</v>
      </c>
      <c r="AW160" s="12">
        <f t="shared" si="22"/>
        <v>13</v>
      </c>
      <c r="AX160" s="12">
        <f t="shared" si="23"/>
        <v>29.545454545454547</v>
      </c>
    </row>
    <row r="161" spans="1:50">
      <c r="A161" s="9"/>
      <c r="B161" s="9">
        <v>25</v>
      </c>
      <c r="C161" s="20">
        <v>9</v>
      </c>
      <c r="D161" s="20">
        <v>5.5</v>
      </c>
      <c r="E161" s="18">
        <v>0</v>
      </c>
      <c r="F161" s="13">
        <v>0</v>
      </c>
      <c r="G161" s="17">
        <v>3</v>
      </c>
      <c r="H161" s="16">
        <v>3</v>
      </c>
      <c r="I161" s="14"/>
      <c r="J161" s="11"/>
      <c r="K161" s="11"/>
      <c r="L161" s="11"/>
      <c r="M161" s="10">
        <f t="shared" si="12"/>
        <v>12</v>
      </c>
      <c r="N161" s="9">
        <f t="shared" si="13"/>
        <v>14.457831325301203</v>
      </c>
      <c r="O161" s="12">
        <f t="shared" si="14"/>
        <v>8.5</v>
      </c>
      <c r="P161" s="12">
        <f t="shared" si="15"/>
        <v>13.28125</v>
      </c>
      <c r="Q161" s="9"/>
      <c r="R161" s="9"/>
      <c r="S161" s="9">
        <v>25</v>
      </c>
      <c r="T161" s="20">
        <v>6.5</v>
      </c>
      <c r="U161" s="20">
        <v>2</v>
      </c>
      <c r="V161" s="14">
        <v>13</v>
      </c>
      <c r="W161" s="11"/>
      <c r="X161" s="11"/>
      <c r="Y161" s="11"/>
      <c r="Z161" s="11"/>
      <c r="AA161" s="11"/>
      <c r="AB161" s="11"/>
      <c r="AC161" s="11"/>
      <c r="AD161" s="10">
        <f t="shared" si="16"/>
        <v>19.5</v>
      </c>
      <c r="AE161" s="9">
        <f t="shared" si="17"/>
        <v>23.493975903614459</v>
      </c>
      <c r="AF161" s="12">
        <f t="shared" si="18"/>
        <v>2</v>
      </c>
      <c r="AG161" s="12">
        <f t="shared" si="19"/>
        <v>3.1746031746031744</v>
      </c>
      <c r="AH161" s="9"/>
      <c r="AI161" s="9"/>
      <c r="AJ161" s="9">
        <v>25</v>
      </c>
      <c r="AK161" s="27">
        <v>2</v>
      </c>
      <c r="AL161" s="26">
        <v>4</v>
      </c>
      <c r="AM161" s="16">
        <v>4</v>
      </c>
      <c r="AN161" s="21">
        <v>0</v>
      </c>
      <c r="AO161" s="11"/>
      <c r="AP161" s="11"/>
      <c r="AQ161" s="11"/>
      <c r="AR161" s="11"/>
      <c r="AS161" s="11"/>
      <c r="AT161" s="11"/>
      <c r="AU161" s="10">
        <f t="shared" si="20"/>
        <v>6</v>
      </c>
      <c r="AV161" s="9">
        <f t="shared" si="21"/>
        <v>18.181818181818183</v>
      </c>
      <c r="AW161" s="12">
        <f t="shared" si="22"/>
        <v>4</v>
      </c>
      <c r="AX161" s="12">
        <f t="shared" si="23"/>
        <v>9.0909090909090917</v>
      </c>
    </row>
    <row r="162" spans="1:50" ht="12.75" thickBot="1">
      <c r="A162" s="9"/>
      <c r="B162" s="9">
        <v>26</v>
      </c>
      <c r="C162" s="15">
        <v>9</v>
      </c>
      <c r="D162" s="15">
        <v>5.5</v>
      </c>
      <c r="E162" s="14"/>
      <c r="F162" s="11"/>
      <c r="G162" s="17">
        <v>3</v>
      </c>
      <c r="H162" s="16">
        <v>3</v>
      </c>
      <c r="I162" s="14"/>
      <c r="J162" s="11"/>
      <c r="K162" s="11"/>
      <c r="L162" s="11"/>
      <c r="M162" s="10">
        <f t="shared" si="12"/>
        <v>12</v>
      </c>
      <c r="N162" s="9">
        <f t="shared" si="13"/>
        <v>14.457831325301203</v>
      </c>
      <c r="O162" s="12">
        <f t="shared" si="14"/>
        <v>8.5</v>
      </c>
      <c r="P162" s="12">
        <f t="shared" si="15"/>
        <v>13.28125</v>
      </c>
      <c r="Q162" s="9"/>
      <c r="R162" s="9"/>
      <c r="S162" s="9">
        <v>26</v>
      </c>
      <c r="T162" s="15">
        <v>6.5</v>
      </c>
      <c r="U162" s="15">
        <v>1</v>
      </c>
      <c r="V162" s="14">
        <v>13</v>
      </c>
      <c r="W162" s="11"/>
      <c r="X162" s="11"/>
      <c r="Y162" s="11"/>
      <c r="Z162" s="11"/>
      <c r="AA162" s="11"/>
      <c r="AB162" s="11"/>
      <c r="AC162" s="11"/>
      <c r="AD162" s="10">
        <f t="shared" si="16"/>
        <v>19.5</v>
      </c>
      <c r="AE162" s="9">
        <f t="shared" si="17"/>
        <v>23.493975903614459</v>
      </c>
      <c r="AF162" s="12">
        <f t="shared" si="18"/>
        <v>1</v>
      </c>
      <c r="AG162" s="12">
        <f t="shared" si="19"/>
        <v>1.5873015873015872</v>
      </c>
      <c r="AH162" s="9"/>
      <c r="AI162" s="9"/>
      <c r="AJ162" s="9">
        <v>26</v>
      </c>
      <c r="AK162" s="25">
        <v>2</v>
      </c>
      <c r="AL162" s="24">
        <v>4</v>
      </c>
      <c r="AM162" s="16">
        <v>4</v>
      </c>
      <c r="AN162" s="21">
        <v>0</v>
      </c>
      <c r="AO162" s="11"/>
      <c r="AP162" s="11"/>
      <c r="AQ162" s="11"/>
      <c r="AR162" s="11"/>
      <c r="AS162" s="11"/>
      <c r="AT162" s="11"/>
      <c r="AU162" s="10">
        <f t="shared" si="20"/>
        <v>6</v>
      </c>
      <c r="AV162" s="9">
        <f t="shared" si="21"/>
        <v>18.181818181818183</v>
      </c>
      <c r="AW162" s="12">
        <f t="shared" si="22"/>
        <v>4</v>
      </c>
      <c r="AX162" s="12">
        <f t="shared" si="23"/>
        <v>9.0909090909090917</v>
      </c>
    </row>
    <row r="163" spans="1:50" ht="12.75" thickBot="1">
      <c r="A163" s="9"/>
      <c r="B163" s="9">
        <v>27</v>
      </c>
      <c r="C163" s="23">
        <v>9</v>
      </c>
      <c r="D163" s="13">
        <v>0</v>
      </c>
      <c r="E163" s="11"/>
      <c r="F163" s="11"/>
      <c r="G163" s="17">
        <v>3</v>
      </c>
      <c r="H163" s="16">
        <v>3</v>
      </c>
      <c r="I163" s="14"/>
      <c r="J163" s="11"/>
      <c r="K163" s="11"/>
      <c r="L163" s="11"/>
      <c r="M163" s="10">
        <f t="shared" si="12"/>
        <v>12</v>
      </c>
      <c r="N163" s="9">
        <f t="shared" si="13"/>
        <v>14.457831325301203</v>
      </c>
      <c r="O163" s="12">
        <f t="shared" si="14"/>
        <v>3</v>
      </c>
      <c r="P163" s="12">
        <f t="shared" si="15"/>
        <v>4.6875</v>
      </c>
      <c r="Q163" s="9"/>
      <c r="R163" s="9"/>
      <c r="S163" s="9">
        <v>27</v>
      </c>
      <c r="T163" s="13">
        <v>6</v>
      </c>
      <c r="U163" s="13">
        <v>0</v>
      </c>
      <c r="V163" s="11">
        <v>13</v>
      </c>
      <c r="W163" s="11"/>
      <c r="X163" s="11"/>
      <c r="Y163" s="11"/>
      <c r="Z163" s="11"/>
      <c r="AA163" s="11"/>
      <c r="AB163" s="11"/>
      <c r="AC163" s="11"/>
      <c r="AD163" s="10">
        <f t="shared" si="16"/>
        <v>19</v>
      </c>
      <c r="AE163" s="9">
        <f t="shared" si="17"/>
        <v>22.891566265060241</v>
      </c>
      <c r="AF163" s="12">
        <f t="shared" si="18"/>
        <v>0</v>
      </c>
      <c r="AG163" s="12">
        <f t="shared" si="19"/>
        <v>0</v>
      </c>
      <c r="AH163" s="9"/>
      <c r="AI163" s="9"/>
      <c r="AJ163" s="9">
        <v>27</v>
      </c>
      <c r="AK163" s="23">
        <v>2</v>
      </c>
      <c r="AL163" s="22">
        <v>1</v>
      </c>
      <c r="AM163" s="16">
        <v>4</v>
      </c>
      <c r="AN163" s="21">
        <v>0</v>
      </c>
      <c r="AO163" s="11"/>
      <c r="AP163" s="11"/>
      <c r="AQ163" s="11"/>
      <c r="AR163" s="11"/>
      <c r="AS163" s="11"/>
      <c r="AT163" s="11"/>
      <c r="AU163" s="10">
        <f t="shared" si="20"/>
        <v>6</v>
      </c>
      <c r="AV163" s="9">
        <f t="shared" si="21"/>
        <v>18.181818181818183</v>
      </c>
      <c r="AW163" s="12">
        <f t="shared" si="22"/>
        <v>1</v>
      </c>
      <c r="AX163" s="12">
        <f t="shared" si="23"/>
        <v>2.2727272727272729</v>
      </c>
    </row>
    <row r="164" spans="1:50" ht="12.75" thickBot="1">
      <c r="A164" s="9"/>
      <c r="B164" s="9">
        <v>28</v>
      </c>
      <c r="C164" s="20">
        <v>7.5</v>
      </c>
      <c r="D164" s="14"/>
      <c r="E164" s="11"/>
      <c r="F164" s="11"/>
      <c r="G164" s="17">
        <v>3</v>
      </c>
      <c r="H164" s="16">
        <v>3</v>
      </c>
      <c r="I164" s="14"/>
      <c r="J164" s="11"/>
      <c r="K164" s="11"/>
      <c r="L164" s="11"/>
      <c r="M164" s="10">
        <f t="shared" si="12"/>
        <v>10.5</v>
      </c>
      <c r="N164" s="9">
        <f t="shared" si="13"/>
        <v>12.650602409638553</v>
      </c>
      <c r="O164" s="12">
        <f t="shared" si="14"/>
        <v>3</v>
      </c>
      <c r="P164" s="12">
        <f t="shared" si="15"/>
        <v>4.6875</v>
      </c>
      <c r="Q164" s="9"/>
      <c r="R164" s="9"/>
      <c r="S164" s="9">
        <v>28</v>
      </c>
      <c r="T164" s="11"/>
      <c r="U164" s="11"/>
      <c r="V164" s="11">
        <v>13</v>
      </c>
      <c r="W164" s="11"/>
      <c r="X164" s="11"/>
      <c r="Y164" s="11"/>
      <c r="Z164" s="11"/>
      <c r="AA164" s="11"/>
      <c r="AB164" s="11"/>
      <c r="AC164" s="11"/>
      <c r="AD164" s="10">
        <f t="shared" si="16"/>
        <v>13</v>
      </c>
      <c r="AE164" s="9">
        <f t="shared" si="17"/>
        <v>15.66265060240964</v>
      </c>
      <c r="AF164" s="12">
        <f t="shared" si="18"/>
        <v>0</v>
      </c>
      <c r="AG164" s="12">
        <f t="shared" si="19"/>
        <v>0</v>
      </c>
      <c r="AH164" s="9"/>
      <c r="AI164" s="9"/>
      <c r="AJ164" s="9">
        <v>28</v>
      </c>
      <c r="AK164" s="20">
        <v>1</v>
      </c>
      <c r="AL164" s="20">
        <v>1</v>
      </c>
      <c r="AM164" s="19">
        <v>4</v>
      </c>
      <c r="AN164" s="14">
        <v>0</v>
      </c>
      <c r="AO164" s="11"/>
      <c r="AP164" s="11"/>
      <c r="AQ164" s="11"/>
      <c r="AR164" s="11"/>
      <c r="AS164" s="11"/>
      <c r="AT164" s="11"/>
      <c r="AU164" s="10">
        <f t="shared" si="20"/>
        <v>5</v>
      </c>
      <c r="AV164" s="9">
        <f t="shared" si="21"/>
        <v>15.151515151515152</v>
      </c>
      <c r="AW164" s="12">
        <f t="shared" si="22"/>
        <v>1</v>
      </c>
      <c r="AX164" s="12">
        <f t="shared" si="23"/>
        <v>2.2727272727272729</v>
      </c>
    </row>
    <row r="165" spans="1:50">
      <c r="A165" s="9"/>
      <c r="B165" s="9">
        <v>29</v>
      </c>
      <c r="C165" s="16">
        <v>7.5</v>
      </c>
      <c r="D165" s="14"/>
      <c r="E165" s="11"/>
      <c r="F165" s="11"/>
      <c r="G165" s="17">
        <v>3</v>
      </c>
      <c r="H165" s="16">
        <v>3</v>
      </c>
      <c r="I165" s="14"/>
      <c r="J165" s="11"/>
      <c r="K165" s="11"/>
      <c r="L165" s="11"/>
      <c r="M165" s="10">
        <f t="shared" si="12"/>
        <v>10.5</v>
      </c>
      <c r="N165" s="9">
        <f t="shared" si="13"/>
        <v>12.650602409638553</v>
      </c>
      <c r="O165" s="12">
        <f t="shared" si="14"/>
        <v>3</v>
      </c>
      <c r="P165" s="12">
        <f t="shared" si="15"/>
        <v>4.6875</v>
      </c>
      <c r="Q165" s="9"/>
      <c r="R165" s="9"/>
      <c r="S165" s="9">
        <v>29</v>
      </c>
      <c r="T165" s="11"/>
      <c r="U165" s="11"/>
      <c r="V165" s="11">
        <v>13</v>
      </c>
      <c r="W165" s="11"/>
      <c r="X165" s="11"/>
      <c r="Y165" s="11"/>
      <c r="Z165" s="11"/>
      <c r="AA165" s="11"/>
      <c r="AB165" s="11"/>
      <c r="AC165" s="11"/>
      <c r="AD165" s="10">
        <f t="shared" si="16"/>
        <v>13</v>
      </c>
      <c r="AE165" s="9">
        <f t="shared" si="17"/>
        <v>15.66265060240964</v>
      </c>
      <c r="AF165" s="12">
        <f t="shared" si="18"/>
        <v>0</v>
      </c>
      <c r="AG165" s="12">
        <f t="shared" si="19"/>
        <v>0</v>
      </c>
      <c r="AH165" s="9"/>
      <c r="AI165" s="9"/>
      <c r="AJ165" s="9">
        <v>29</v>
      </c>
      <c r="AK165" s="16">
        <v>1</v>
      </c>
      <c r="AL165" s="16">
        <v>1</v>
      </c>
      <c r="AM165" s="18">
        <v>3</v>
      </c>
      <c r="AN165" s="11">
        <v>0</v>
      </c>
      <c r="AO165" s="11"/>
      <c r="AP165" s="11"/>
      <c r="AQ165" s="11"/>
      <c r="AR165" s="11"/>
      <c r="AS165" s="11"/>
      <c r="AT165" s="11"/>
      <c r="AU165" s="10">
        <f t="shared" si="20"/>
        <v>4</v>
      </c>
      <c r="AV165" s="9">
        <f t="shared" si="21"/>
        <v>12.121212121212121</v>
      </c>
      <c r="AW165" s="12">
        <f t="shared" si="22"/>
        <v>1</v>
      </c>
      <c r="AX165" s="12">
        <f t="shared" si="23"/>
        <v>2.2727272727272729</v>
      </c>
    </row>
    <row r="166" spans="1:50" ht="12.75" thickBot="1">
      <c r="A166" s="9"/>
      <c r="B166" s="9">
        <v>30</v>
      </c>
      <c r="C166" s="16">
        <v>7.5</v>
      </c>
      <c r="D166" s="14"/>
      <c r="E166" s="11"/>
      <c r="F166" s="11"/>
      <c r="G166" s="17">
        <v>3</v>
      </c>
      <c r="H166" s="15">
        <v>3</v>
      </c>
      <c r="I166" s="14"/>
      <c r="J166" s="11"/>
      <c r="K166" s="11"/>
      <c r="L166" s="11"/>
      <c r="M166" s="10">
        <f t="shared" si="12"/>
        <v>10.5</v>
      </c>
      <c r="N166" s="9">
        <f t="shared" si="13"/>
        <v>12.650602409638553</v>
      </c>
      <c r="O166" s="12">
        <f t="shared" si="14"/>
        <v>3</v>
      </c>
      <c r="P166" s="12">
        <f t="shared" si="15"/>
        <v>4.6875</v>
      </c>
      <c r="Q166" s="9"/>
      <c r="R166" s="9"/>
      <c r="S166" s="9">
        <v>30</v>
      </c>
      <c r="T166" s="11"/>
      <c r="U166" s="11"/>
      <c r="V166" s="11">
        <v>13</v>
      </c>
      <c r="W166" s="11"/>
      <c r="X166" s="11"/>
      <c r="Y166" s="11"/>
      <c r="Z166" s="11"/>
      <c r="AA166" s="11"/>
      <c r="AB166" s="11"/>
      <c r="AC166" s="11"/>
      <c r="AD166" s="10">
        <f t="shared" si="16"/>
        <v>13</v>
      </c>
      <c r="AE166" s="9">
        <f t="shared" si="17"/>
        <v>15.66265060240964</v>
      </c>
      <c r="AF166" s="9"/>
      <c r="AG166" s="9"/>
      <c r="AH166" s="9"/>
      <c r="AI166" s="9"/>
      <c r="AJ166" s="9">
        <v>30</v>
      </c>
      <c r="AK166" s="16">
        <v>1</v>
      </c>
      <c r="AL166" s="16">
        <v>1</v>
      </c>
      <c r="AM166" s="14"/>
      <c r="AN166" s="11"/>
      <c r="AO166" s="11"/>
      <c r="AP166" s="11"/>
      <c r="AQ166" s="11"/>
      <c r="AR166" s="11"/>
      <c r="AS166" s="11"/>
      <c r="AT166" s="11"/>
      <c r="AU166" s="10">
        <f t="shared" si="20"/>
        <v>1</v>
      </c>
      <c r="AV166" s="9">
        <f t="shared" si="21"/>
        <v>3.0303030303030303</v>
      </c>
      <c r="AW166" s="12">
        <f t="shared" si="22"/>
        <v>1</v>
      </c>
      <c r="AX166" s="12">
        <f t="shared" si="23"/>
        <v>2.2727272727272729</v>
      </c>
    </row>
    <row r="167" spans="1:50">
      <c r="A167" s="9"/>
      <c r="B167" s="9"/>
      <c r="C167" s="16">
        <v>7.5</v>
      </c>
      <c r="D167" s="14"/>
      <c r="E167" s="11"/>
      <c r="F167" s="11"/>
      <c r="G167" s="11">
        <v>3</v>
      </c>
      <c r="H167" s="13">
        <v>0</v>
      </c>
      <c r="I167" s="11"/>
      <c r="J167" s="11"/>
      <c r="K167" s="11"/>
      <c r="L167" s="11"/>
      <c r="M167" s="10">
        <f>SUM(C167:C167,E167:E167,G167:G167,I167,K167)</f>
        <v>10.5</v>
      </c>
      <c r="N167" s="9">
        <f t="shared" si="13"/>
        <v>12.650602409638553</v>
      </c>
      <c r="O167" s="12">
        <f t="shared" si="14"/>
        <v>0</v>
      </c>
      <c r="P167" s="12">
        <f t="shared" si="15"/>
        <v>0</v>
      </c>
      <c r="Q167" s="9"/>
      <c r="R167" s="9"/>
      <c r="S167" s="9"/>
      <c r="T167" s="11"/>
      <c r="U167" s="11"/>
      <c r="V167" s="11">
        <v>13</v>
      </c>
      <c r="W167" s="11"/>
      <c r="X167" s="11">
        <v>0</v>
      </c>
      <c r="Y167" s="11">
        <v>0</v>
      </c>
      <c r="Z167" s="11"/>
      <c r="AA167" s="11"/>
      <c r="AB167" s="11"/>
      <c r="AC167" s="11"/>
      <c r="AD167" s="10">
        <f t="shared" si="16"/>
        <v>13</v>
      </c>
      <c r="AE167" s="9">
        <f t="shared" si="17"/>
        <v>15.66265060240964</v>
      </c>
      <c r="AF167" s="9"/>
      <c r="AG167" s="9"/>
      <c r="AH167" s="9"/>
      <c r="AI167" s="9"/>
      <c r="AJ167" s="9"/>
      <c r="AK167" s="16">
        <v>1</v>
      </c>
      <c r="AL167" s="16">
        <v>1</v>
      </c>
      <c r="AM167" s="14"/>
      <c r="AN167" s="11"/>
      <c r="AO167" s="11"/>
      <c r="AP167" s="11">
        <v>0</v>
      </c>
      <c r="AQ167" s="11"/>
      <c r="AR167" s="11"/>
      <c r="AS167" s="11"/>
      <c r="AT167" s="11"/>
      <c r="AU167" s="10">
        <f t="shared" si="20"/>
        <v>1</v>
      </c>
      <c r="AV167" s="9">
        <f t="shared" si="21"/>
        <v>3.0303030303030303</v>
      </c>
      <c r="AW167" s="12">
        <f t="shared" si="22"/>
        <v>1</v>
      </c>
      <c r="AX167" s="12">
        <f t="shared" si="23"/>
        <v>2.2727272727272729</v>
      </c>
    </row>
    <row r="168" spans="1:50" ht="12.75" thickBot="1">
      <c r="A168" s="9"/>
      <c r="B168" s="9"/>
      <c r="C168" s="15">
        <v>7.5</v>
      </c>
      <c r="D168" s="14"/>
      <c r="E168" s="11"/>
      <c r="F168" s="11"/>
      <c r="G168" s="11"/>
      <c r="H168" s="11"/>
      <c r="I168" s="11"/>
      <c r="J168" s="11"/>
      <c r="K168" s="11"/>
      <c r="L168" s="11"/>
      <c r="M168" s="10"/>
      <c r="N168" s="9">
        <f t="shared" si="13"/>
        <v>0</v>
      </c>
      <c r="O168" s="12"/>
      <c r="P168" s="12"/>
      <c r="Q168" s="9"/>
      <c r="R168" s="9"/>
      <c r="S168" s="9"/>
      <c r="T168" s="11"/>
      <c r="U168" s="11"/>
      <c r="V168" s="11">
        <v>13</v>
      </c>
      <c r="W168" s="11"/>
      <c r="X168" s="11"/>
      <c r="Y168" s="11"/>
      <c r="Z168" s="11"/>
      <c r="AA168" s="11"/>
      <c r="AB168" s="11"/>
      <c r="AC168" s="11"/>
      <c r="AD168" s="10">
        <f t="shared" si="16"/>
        <v>13</v>
      </c>
      <c r="AE168" s="9">
        <f t="shared" si="17"/>
        <v>15.66265060240964</v>
      </c>
      <c r="AF168" s="9"/>
      <c r="AG168" s="9"/>
      <c r="AH168" s="9"/>
      <c r="AI168" s="9"/>
      <c r="AJ168" s="9"/>
      <c r="AK168" s="15">
        <v>1</v>
      </c>
      <c r="AL168" s="15">
        <v>1</v>
      </c>
      <c r="AM168" s="14"/>
      <c r="AN168" s="11"/>
      <c r="AO168" s="11"/>
      <c r="AP168" s="11"/>
      <c r="AQ168" s="11"/>
      <c r="AR168" s="11"/>
      <c r="AS168" s="11"/>
      <c r="AT168" s="11"/>
      <c r="AU168" s="10">
        <f t="shared" si="20"/>
        <v>1</v>
      </c>
      <c r="AV168" s="9">
        <f t="shared" si="21"/>
        <v>3.0303030303030303</v>
      </c>
      <c r="AW168" s="12">
        <f t="shared" si="22"/>
        <v>1</v>
      </c>
      <c r="AX168" s="12">
        <f t="shared" si="23"/>
        <v>2.2727272727272729</v>
      </c>
    </row>
    <row r="169" spans="1:50">
      <c r="A169" s="9"/>
      <c r="B169" s="9"/>
      <c r="C169" s="13">
        <v>6</v>
      </c>
      <c r="D169" s="11">
        <v>0</v>
      </c>
      <c r="E169" s="11"/>
      <c r="F169" s="11"/>
      <c r="G169" s="11"/>
      <c r="H169" s="11"/>
      <c r="I169" s="11"/>
      <c r="J169" s="11"/>
      <c r="K169" s="11"/>
      <c r="L169" s="11"/>
      <c r="M169" s="10"/>
      <c r="N169" s="9">
        <f t="shared" si="13"/>
        <v>0</v>
      </c>
      <c r="O169" s="9"/>
      <c r="P169" s="9"/>
      <c r="Q169" s="9"/>
      <c r="R169" s="9"/>
      <c r="S169" s="9"/>
      <c r="T169" s="11">
        <v>1</v>
      </c>
      <c r="U169" s="11">
        <v>0</v>
      </c>
      <c r="V169" s="11">
        <v>13</v>
      </c>
      <c r="W169" s="11">
        <v>8</v>
      </c>
      <c r="X169" s="11"/>
      <c r="Y169" s="11"/>
      <c r="Z169" s="11"/>
      <c r="AA169" s="11"/>
      <c r="AB169" s="11"/>
      <c r="AC169" s="11"/>
      <c r="AD169" s="10">
        <f t="shared" si="16"/>
        <v>14</v>
      </c>
      <c r="AE169" s="9">
        <f t="shared" si="17"/>
        <v>16.867469879518072</v>
      </c>
      <c r="AF169" s="9"/>
      <c r="AG169" s="9"/>
      <c r="AH169" s="9"/>
      <c r="AI169" s="9"/>
      <c r="AJ169" s="9"/>
      <c r="AK169" s="13">
        <v>0</v>
      </c>
      <c r="AL169" s="13">
        <v>1</v>
      </c>
      <c r="AM169" s="11"/>
      <c r="AN169" s="11"/>
      <c r="AO169" s="11"/>
      <c r="AP169" s="11"/>
      <c r="AQ169" s="11"/>
      <c r="AR169" s="11"/>
      <c r="AS169" s="11"/>
      <c r="AT169" s="11"/>
      <c r="AU169" s="10">
        <f t="shared" si="20"/>
        <v>0</v>
      </c>
      <c r="AV169" s="9">
        <f t="shared" si="21"/>
        <v>0</v>
      </c>
      <c r="AW169" s="12">
        <f t="shared" si="22"/>
        <v>1</v>
      </c>
      <c r="AX169" s="12">
        <f t="shared" si="23"/>
        <v>2.2727272727272729</v>
      </c>
    </row>
    <row r="170" spans="1:5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10"/>
      <c r="AE170" s="9">
        <f t="shared" si="17"/>
        <v>0</v>
      </c>
      <c r="AF170" s="9"/>
      <c r="AG170" s="9"/>
      <c r="AH170" s="9"/>
      <c r="AI170" s="9"/>
      <c r="AJ170" s="9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0"/>
      <c r="AV170" s="9"/>
      <c r="AW170" s="9"/>
      <c r="AX170" s="9"/>
    </row>
    <row r="171" spans="1:50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10"/>
      <c r="AE171" s="9">
        <f t="shared" si="17"/>
        <v>0</v>
      </c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10"/>
      <c r="AV171" s="9"/>
      <c r="AW171" s="9"/>
      <c r="AX171" s="9"/>
    </row>
    <row r="172" spans="1:50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10"/>
      <c r="AE172" s="9">
        <f t="shared" si="17"/>
        <v>0</v>
      </c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10"/>
      <c r="AV172" s="9"/>
      <c r="AW172" s="9"/>
      <c r="AX172" s="9"/>
    </row>
    <row r="173" spans="1:50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10"/>
      <c r="AE173" s="9">
        <f t="shared" si="17"/>
        <v>0</v>
      </c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10"/>
      <c r="AV173" s="9"/>
      <c r="AW173" s="9"/>
      <c r="AX173" s="9"/>
    </row>
    <row r="174" spans="1:50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10"/>
      <c r="AE174" s="9">
        <f t="shared" si="17"/>
        <v>0</v>
      </c>
      <c r="AF174" s="9"/>
      <c r="AG174" s="9"/>
      <c r="AH174" s="9"/>
      <c r="AI174" s="9"/>
      <c r="AJ174" s="9"/>
      <c r="AK174" s="9"/>
      <c r="AL174" s="9"/>
      <c r="AM174" s="9">
        <v>0</v>
      </c>
      <c r="AN174" s="9"/>
      <c r="AO174" s="9"/>
      <c r="AP174" s="9"/>
      <c r="AQ174" s="9"/>
      <c r="AR174" s="9"/>
      <c r="AS174" s="9"/>
      <c r="AT174" s="9"/>
      <c r="AU174" s="10"/>
      <c r="AV174" s="9"/>
      <c r="AW174" s="9"/>
      <c r="AX174" s="9"/>
    </row>
    <row r="175" spans="1:50">
      <c r="AD175" s="6" t="s">
        <v>30</v>
      </c>
      <c r="AG175" s="6" t="s">
        <v>30</v>
      </c>
    </row>
    <row r="176" spans="1:50" ht="15.75">
      <c r="AC176" s="8" t="s">
        <v>28</v>
      </c>
      <c r="AD176" s="8" t="s">
        <v>29</v>
      </c>
      <c r="AE176" s="8" t="s">
        <v>28</v>
      </c>
      <c r="AF176"/>
      <c r="AG176" s="8" t="s">
        <v>27</v>
      </c>
    </row>
    <row r="177" spans="29:33">
      <c r="AC177" s="7">
        <v>7</v>
      </c>
      <c r="AD177" s="7">
        <v>2</v>
      </c>
      <c r="AE177" s="7">
        <v>2</v>
      </c>
      <c r="AF177" s="7"/>
      <c r="AG177" s="7">
        <v>1</v>
      </c>
    </row>
    <row r="178" spans="29:33">
      <c r="AC178" s="7"/>
      <c r="AD178" s="7"/>
      <c r="AE178" s="7">
        <v>3</v>
      </c>
      <c r="AF178" s="7"/>
      <c r="AG178" s="7">
        <v>1</v>
      </c>
    </row>
    <row r="179" spans="29:33">
      <c r="AC179" s="7">
        <v>10</v>
      </c>
      <c r="AD179" s="7">
        <v>2</v>
      </c>
      <c r="AE179" s="7">
        <v>6</v>
      </c>
      <c r="AF179" s="7"/>
      <c r="AG179" s="7">
        <v>1</v>
      </c>
    </row>
    <row r="180" spans="29:33">
      <c r="AC180" s="7"/>
      <c r="AD180" s="7"/>
      <c r="AE180" s="7">
        <v>7</v>
      </c>
      <c r="AF180" s="7"/>
      <c r="AG180" s="7">
        <v>1</v>
      </c>
    </row>
    <row r="181" spans="29:33">
      <c r="AC181" s="7">
        <v>13</v>
      </c>
      <c r="AD181" s="7">
        <v>1</v>
      </c>
      <c r="AE181" s="7">
        <v>9</v>
      </c>
      <c r="AF181" s="7"/>
      <c r="AG181" s="7">
        <v>1</v>
      </c>
    </row>
    <row r="182" spans="29:33">
      <c r="AC182" s="7">
        <v>16</v>
      </c>
      <c r="AD182" s="7">
        <v>2</v>
      </c>
      <c r="AE182" s="7">
        <v>10</v>
      </c>
      <c r="AF182" s="7"/>
      <c r="AG182" s="7">
        <v>2</v>
      </c>
    </row>
    <row r="183" spans="29:33">
      <c r="AC183" s="7"/>
      <c r="AD183" s="7"/>
      <c r="AE183" s="7"/>
      <c r="AF183" s="7"/>
      <c r="AG183" s="7"/>
    </row>
    <row r="184" spans="29:33">
      <c r="AC184" s="7">
        <v>19</v>
      </c>
      <c r="AD184" s="7">
        <v>3</v>
      </c>
      <c r="AE184" s="7">
        <v>11</v>
      </c>
      <c r="AF184" s="7"/>
      <c r="AG184" s="7">
        <v>4</v>
      </c>
    </row>
    <row r="185" spans="29:33">
      <c r="AC185" s="7">
        <v>19</v>
      </c>
      <c r="AD185" s="7"/>
      <c r="AE185" s="7"/>
      <c r="AF185" s="7"/>
      <c r="AG185" s="7"/>
    </row>
    <row r="186" spans="29:33">
      <c r="AC186" s="7"/>
      <c r="AD186" s="7">
        <v>1</v>
      </c>
      <c r="AE186" s="7"/>
      <c r="AF186" s="7"/>
      <c r="AG186" s="7"/>
    </row>
    <row r="187" spans="29:33">
      <c r="AC187" s="7"/>
      <c r="AD187" s="7"/>
      <c r="AE187" s="7"/>
      <c r="AF187" s="7"/>
      <c r="AG187" s="7"/>
    </row>
    <row r="188" spans="29:33">
      <c r="AC188" s="7">
        <v>21</v>
      </c>
      <c r="AD188" s="7">
        <v>4</v>
      </c>
      <c r="AE188" s="7">
        <v>12</v>
      </c>
      <c r="AF188" s="7"/>
      <c r="AG188" s="7">
        <v>4</v>
      </c>
    </row>
    <row r="189" spans="29:33">
      <c r="AC189" s="7"/>
      <c r="AD189" s="7"/>
      <c r="AE189" s="7">
        <v>12</v>
      </c>
      <c r="AF189" s="7"/>
      <c r="AG189" s="7"/>
    </row>
    <row r="190" spans="29:33">
      <c r="AC190" s="7">
        <v>21</v>
      </c>
      <c r="AD190" s="7"/>
      <c r="AE190" s="7">
        <v>12</v>
      </c>
      <c r="AF190" s="7"/>
      <c r="AG190" s="7"/>
    </row>
    <row r="191" spans="29:33">
      <c r="AC191" s="7">
        <v>21</v>
      </c>
      <c r="AD191" s="7"/>
      <c r="AE191" s="7">
        <v>12</v>
      </c>
      <c r="AF191" s="7"/>
      <c r="AG191" s="7">
        <v>6</v>
      </c>
    </row>
    <row r="192" spans="29:33">
      <c r="AC192" s="7">
        <v>21</v>
      </c>
      <c r="AD192" s="7"/>
      <c r="AE192" s="7">
        <v>14</v>
      </c>
      <c r="AF192" s="7"/>
      <c r="AG192" s="7">
        <v>2</v>
      </c>
    </row>
    <row r="193" spans="29:33">
      <c r="AC193" s="7">
        <v>21</v>
      </c>
      <c r="AD193" s="7"/>
      <c r="AE193" s="7"/>
      <c r="AF193" s="7"/>
      <c r="AG193" s="7"/>
    </row>
    <row r="194" spans="29:33">
      <c r="AC194" s="7"/>
      <c r="AD194" s="7"/>
      <c r="AE194" s="7">
        <v>15</v>
      </c>
      <c r="AF194" s="7"/>
      <c r="AG194" s="7">
        <v>2</v>
      </c>
    </row>
    <row r="195" spans="29:33">
      <c r="AC195" s="7"/>
      <c r="AD195" s="7"/>
      <c r="AE195" s="7"/>
      <c r="AF195" s="7"/>
      <c r="AG195" s="7"/>
    </row>
    <row r="196" spans="29:33">
      <c r="AC196" s="7"/>
      <c r="AD196" s="7"/>
      <c r="AE196" s="7">
        <v>16</v>
      </c>
      <c r="AF196" s="7"/>
      <c r="AG196" s="7">
        <v>3</v>
      </c>
    </row>
    <row r="197" spans="29:33">
      <c r="AC197" s="7"/>
      <c r="AD197" s="7"/>
      <c r="AE197" s="7"/>
      <c r="AF197" s="7"/>
      <c r="AG197" s="7"/>
    </row>
    <row r="198" spans="29:33">
      <c r="AC198" s="7"/>
      <c r="AD198" s="7"/>
      <c r="AE198" s="7"/>
      <c r="AF198" s="7"/>
      <c r="AG198" s="7"/>
    </row>
    <row r="199" spans="29:33">
      <c r="AC199" s="7"/>
      <c r="AD199" s="7"/>
      <c r="AE199" s="7">
        <v>18</v>
      </c>
      <c r="AF199" s="7"/>
      <c r="AG199" s="7">
        <v>4</v>
      </c>
    </row>
    <row r="200" spans="29:33">
      <c r="AC200" s="7"/>
      <c r="AD200" s="7"/>
      <c r="AE200" s="7"/>
      <c r="AF200" s="7"/>
      <c r="AG200" s="7"/>
    </row>
    <row r="201" spans="29:33">
      <c r="AC201" s="7"/>
      <c r="AD201" s="7"/>
      <c r="AE201" s="7"/>
      <c r="AF201" s="7"/>
      <c r="AG201" s="7"/>
    </row>
    <row r="202" spans="29:33">
      <c r="AC202" s="7"/>
      <c r="AD202" s="7"/>
      <c r="AE202" s="7"/>
      <c r="AF202" s="7"/>
      <c r="AG202" s="7"/>
    </row>
    <row r="203" spans="29:33">
      <c r="AC203" s="7"/>
      <c r="AD203" s="7"/>
      <c r="AE203" s="7"/>
      <c r="AF203" s="7"/>
      <c r="AG203" s="7"/>
    </row>
    <row r="204" spans="29:33">
      <c r="AC204" s="7"/>
      <c r="AD204" s="7"/>
      <c r="AE204" s="7">
        <v>21</v>
      </c>
      <c r="AF204" s="7"/>
      <c r="AG204" s="7">
        <v>6</v>
      </c>
    </row>
    <row r="205" spans="29:33">
      <c r="AD205" s="7"/>
    </row>
    <row r="206" spans="29:33">
      <c r="AD206" s="7"/>
    </row>
    <row r="207" spans="29:33">
      <c r="AD207" s="7"/>
    </row>
    <row r="208" spans="29:33">
      <c r="AD208" s="7"/>
    </row>
    <row r="209" spans="29:33">
      <c r="AD209" s="7"/>
    </row>
    <row r="210" spans="29:33">
      <c r="AD210" s="7"/>
    </row>
    <row r="211" spans="29:33">
      <c r="AD211" s="7"/>
      <c r="AE211" s="7"/>
      <c r="AF211" s="7"/>
      <c r="AG211" s="7"/>
    </row>
    <row r="212" spans="29:33">
      <c r="AD212" s="7"/>
      <c r="AE212" s="7"/>
      <c r="AF212" s="7"/>
      <c r="AG212" s="7"/>
    </row>
    <row r="213" spans="29:33">
      <c r="AD213" s="7"/>
      <c r="AE213" s="7"/>
      <c r="AF213" s="7"/>
      <c r="AG213" s="7"/>
    </row>
    <row r="214" spans="29:33">
      <c r="AD214" s="7"/>
      <c r="AE214" s="7"/>
      <c r="AF214" s="7"/>
      <c r="AG214" s="7"/>
    </row>
    <row r="215" spans="29:33">
      <c r="AC215" s="7"/>
      <c r="AD215" s="7"/>
      <c r="AE215" s="7"/>
      <c r="AF215" s="7"/>
      <c r="AG215" s="7"/>
    </row>
    <row r="216" spans="29:33">
      <c r="AC216" s="7"/>
      <c r="AD216" s="7"/>
      <c r="AE216" s="7"/>
      <c r="AF216" s="7"/>
      <c r="AG216" s="7"/>
    </row>
    <row r="217" spans="29:33">
      <c r="AC217" s="7"/>
      <c r="AD217" s="7"/>
      <c r="AE217" s="7"/>
      <c r="AF217" s="7"/>
      <c r="AG217" s="7"/>
    </row>
  </sheetData>
  <mergeCells count="40">
    <mergeCell ref="K134:L134"/>
    <mergeCell ref="T133:U133"/>
    <mergeCell ref="B53:C53"/>
    <mergeCell ref="K53:L53"/>
    <mergeCell ref="N53:O53"/>
    <mergeCell ref="P53:Q53"/>
    <mergeCell ref="B93:C93"/>
    <mergeCell ref="E93:F93"/>
    <mergeCell ref="AQ133:AR133"/>
    <mergeCell ref="AS133:AT133"/>
    <mergeCell ref="T134:U134"/>
    <mergeCell ref="B95:C95"/>
    <mergeCell ref="E95:F95"/>
    <mergeCell ref="M95:N95"/>
    <mergeCell ref="P95:Q95"/>
    <mergeCell ref="C133:D133"/>
    <mergeCell ref="E133:F133"/>
    <mergeCell ref="G133:H133"/>
    <mergeCell ref="I133:J133"/>
    <mergeCell ref="K133:L133"/>
    <mergeCell ref="C134:D134"/>
    <mergeCell ref="E134:F134"/>
    <mergeCell ref="G134:H134"/>
    <mergeCell ref="I134:J134"/>
    <mergeCell ref="V133:W133"/>
    <mergeCell ref="X133:Y133"/>
    <mergeCell ref="Z133:AA133"/>
    <mergeCell ref="AB133:AC133"/>
    <mergeCell ref="AO134:AP134"/>
    <mergeCell ref="AK133:AL133"/>
    <mergeCell ref="AM133:AN133"/>
    <mergeCell ref="AO133:AP133"/>
    <mergeCell ref="AQ134:AR134"/>
    <mergeCell ref="AS134:AT134"/>
    <mergeCell ref="V134:W134"/>
    <mergeCell ref="X134:Y134"/>
    <mergeCell ref="Z134:AA134"/>
    <mergeCell ref="AB134:AC134"/>
    <mergeCell ref="AK134:AL134"/>
    <mergeCell ref="AM134:AN13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workbookViewId="0">
      <selection sqref="A1:XFD1048576"/>
    </sheetView>
  </sheetViews>
  <sheetFormatPr baseColWidth="10" defaultColWidth="11" defaultRowHeight="12" x14ac:dyDescent="0"/>
  <cols>
    <col min="1" max="16384" width="11" style="276"/>
  </cols>
  <sheetData>
    <row r="1" spans="1:13">
      <c r="A1" s="275" t="s">
        <v>224</v>
      </c>
      <c r="B1" s="275"/>
      <c r="C1" s="275"/>
      <c r="D1" s="276" t="s">
        <v>162</v>
      </c>
    </row>
    <row r="2" spans="1:13">
      <c r="A2" s="276" t="s">
        <v>163</v>
      </c>
      <c r="B2" s="276" t="s">
        <v>164</v>
      </c>
      <c r="C2" s="276" t="s">
        <v>165</v>
      </c>
      <c r="D2" s="276" t="s">
        <v>166</v>
      </c>
      <c r="E2" s="276" t="s">
        <v>167</v>
      </c>
      <c r="F2" s="276" t="s">
        <v>168</v>
      </c>
    </row>
    <row r="3" spans="1:13">
      <c r="A3" s="276">
        <v>5</v>
      </c>
      <c r="B3" s="276">
        <v>1</v>
      </c>
      <c r="C3" s="276">
        <v>1</v>
      </c>
      <c r="D3" s="276">
        <v>2</v>
      </c>
      <c r="E3" s="276">
        <v>6</v>
      </c>
      <c r="F3" s="276">
        <v>2</v>
      </c>
      <c r="H3" s="276" t="s">
        <v>169</v>
      </c>
      <c r="I3" s="276" t="s">
        <v>170</v>
      </c>
      <c r="J3" s="276" t="s">
        <v>170</v>
      </c>
      <c r="K3" s="276" t="s">
        <v>170</v>
      </c>
      <c r="L3" s="276" t="s">
        <v>170</v>
      </c>
      <c r="M3" s="276" t="s">
        <v>170</v>
      </c>
    </row>
    <row r="4" spans="1:13">
      <c r="A4" s="276">
        <v>5</v>
      </c>
      <c r="B4" s="276">
        <v>1</v>
      </c>
      <c r="C4" s="276">
        <v>1</v>
      </c>
      <c r="D4" s="276">
        <v>2</v>
      </c>
      <c r="E4" s="276">
        <v>5</v>
      </c>
      <c r="F4" s="276">
        <v>2</v>
      </c>
      <c r="H4" s="276" t="s">
        <v>171</v>
      </c>
      <c r="I4" s="276" t="s">
        <v>172</v>
      </c>
      <c r="J4" s="276" t="s">
        <v>172</v>
      </c>
      <c r="K4" s="276" t="s">
        <v>172</v>
      </c>
      <c r="L4" s="276" t="s">
        <v>172</v>
      </c>
      <c r="M4" s="276" t="s">
        <v>172</v>
      </c>
    </row>
    <row r="5" spans="1:13">
      <c r="A5" s="276">
        <v>6</v>
      </c>
      <c r="B5" s="276">
        <v>1</v>
      </c>
      <c r="C5" s="276">
        <v>2</v>
      </c>
      <c r="D5" s="276">
        <v>2</v>
      </c>
      <c r="E5" s="276">
        <v>6</v>
      </c>
      <c r="F5" s="276">
        <v>3</v>
      </c>
      <c r="H5" s="276" t="s">
        <v>173</v>
      </c>
      <c r="I5" s="276" t="s">
        <v>173</v>
      </c>
      <c r="J5" s="276" t="s">
        <v>173</v>
      </c>
      <c r="K5" s="276" t="s">
        <v>173</v>
      </c>
      <c r="L5" s="276" t="s">
        <v>173</v>
      </c>
      <c r="M5" s="276" t="s">
        <v>173</v>
      </c>
    </row>
    <row r="6" spans="1:13">
      <c r="A6" s="276">
        <v>6</v>
      </c>
      <c r="B6" s="276">
        <v>1</v>
      </c>
      <c r="C6" s="276">
        <v>5</v>
      </c>
      <c r="D6" s="276">
        <v>2</v>
      </c>
      <c r="E6" s="276">
        <v>4</v>
      </c>
      <c r="F6" s="276">
        <v>2</v>
      </c>
      <c r="H6" s="276" t="s">
        <v>174</v>
      </c>
      <c r="I6" s="276" t="s">
        <v>164</v>
      </c>
      <c r="J6" s="276" t="s">
        <v>165</v>
      </c>
      <c r="K6" s="276" t="s">
        <v>166</v>
      </c>
      <c r="L6" s="276" t="s">
        <v>175</v>
      </c>
      <c r="M6" s="276" t="s">
        <v>176</v>
      </c>
    </row>
    <row r="7" spans="1:13">
      <c r="A7" s="276">
        <v>3</v>
      </c>
      <c r="B7" s="276">
        <v>1</v>
      </c>
      <c r="C7" s="276">
        <v>1</v>
      </c>
      <c r="D7" s="276">
        <v>3</v>
      </c>
      <c r="E7" s="276">
        <v>2</v>
      </c>
      <c r="F7" s="276">
        <v>4</v>
      </c>
    </row>
    <row r="8" spans="1:13">
      <c r="A8" s="276">
        <v>6</v>
      </c>
      <c r="B8" s="276">
        <v>1</v>
      </c>
      <c r="C8" s="276">
        <v>2</v>
      </c>
      <c r="D8" s="276">
        <v>2</v>
      </c>
      <c r="E8" s="276">
        <v>10</v>
      </c>
      <c r="F8" s="276">
        <v>8</v>
      </c>
      <c r="H8" s="276" t="s">
        <v>177</v>
      </c>
    </row>
    <row r="9" spans="1:13">
      <c r="A9" s="276">
        <v>6</v>
      </c>
      <c r="B9" s="276">
        <v>1</v>
      </c>
      <c r="C9" s="276">
        <v>2</v>
      </c>
      <c r="D9" s="276">
        <v>2</v>
      </c>
      <c r="E9" s="276">
        <v>11</v>
      </c>
      <c r="F9" s="276">
        <v>5</v>
      </c>
      <c r="H9" s="276" t="s">
        <v>178</v>
      </c>
      <c r="I9" s="276" t="s">
        <v>179</v>
      </c>
      <c r="J9" s="276" t="s">
        <v>179</v>
      </c>
      <c r="K9" s="276" t="s">
        <v>179</v>
      </c>
      <c r="L9" s="276">
        <v>0.71630000000000005</v>
      </c>
      <c r="M9" s="276">
        <v>0.41289999999999999</v>
      </c>
    </row>
    <row r="10" spans="1:13">
      <c r="A10" s="276">
        <v>7</v>
      </c>
      <c r="B10" s="276">
        <v>1</v>
      </c>
      <c r="C10" s="276">
        <v>1</v>
      </c>
      <c r="D10" s="276">
        <v>2</v>
      </c>
      <c r="E10" s="276">
        <v>12</v>
      </c>
      <c r="F10" s="276">
        <v>13</v>
      </c>
      <c r="H10" s="276" t="s">
        <v>180</v>
      </c>
      <c r="I10" s="276" t="s">
        <v>181</v>
      </c>
      <c r="J10" s="276" t="s">
        <v>181</v>
      </c>
      <c r="K10" s="276" t="s">
        <v>181</v>
      </c>
      <c r="L10" s="276" t="s">
        <v>182</v>
      </c>
      <c r="M10" s="276" t="s">
        <v>182</v>
      </c>
    </row>
    <row r="11" spans="1:13">
      <c r="A11" s="276">
        <v>17</v>
      </c>
      <c r="B11" s="276">
        <v>1</v>
      </c>
      <c r="C11" s="276">
        <v>2</v>
      </c>
      <c r="D11" s="276">
        <v>2</v>
      </c>
      <c r="E11" s="276">
        <v>6</v>
      </c>
      <c r="F11" s="276">
        <v>13</v>
      </c>
      <c r="H11" s="276" t="s">
        <v>183</v>
      </c>
      <c r="I11" s="276" t="s">
        <v>184</v>
      </c>
      <c r="J11" s="276" t="s">
        <v>184</v>
      </c>
      <c r="K11" s="276" t="s">
        <v>184</v>
      </c>
      <c r="L11" s="276" t="s">
        <v>185</v>
      </c>
      <c r="M11" s="276" t="s">
        <v>185</v>
      </c>
    </row>
    <row r="12" spans="1:13">
      <c r="A12" s="276">
        <v>8</v>
      </c>
      <c r="B12" s="276">
        <v>2</v>
      </c>
      <c r="C12" s="276">
        <v>2</v>
      </c>
      <c r="D12" s="276">
        <v>2</v>
      </c>
      <c r="E12" s="276">
        <v>14</v>
      </c>
      <c r="F12" s="276">
        <v>7</v>
      </c>
      <c r="H12" s="276" t="s">
        <v>186</v>
      </c>
      <c r="I12" s="276" t="s">
        <v>187</v>
      </c>
      <c r="J12" s="276" t="s">
        <v>187</v>
      </c>
      <c r="K12" s="276" t="s">
        <v>187</v>
      </c>
      <c r="L12" s="276" t="s">
        <v>187</v>
      </c>
      <c r="M12" s="276" t="s">
        <v>187</v>
      </c>
    </row>
    <row r="13" spans="1:13">
      <c r="A13" s="276">
        <v>4</v>
      </c>
      <c r="B13" s="276">
        <v>1</v>
      </c>
      <c r="C13" s="276">
        <v>4</v>
      </c>
      <c r="D13" s="276">
        <v>2</v>
      </c>
      <c r="E13" s="276">
        <v>5</v>
      </c>
      <c r="F13" s="276">
        <v>7</v>
      </c>
      <c r="H13" s="276" t="s">
        <v>188</v>
      </c>
      <c r="I13" s="276" t="s">
        <v>189</v>
      </c>
      <c r="J13" s="276" t="s">
        <v>190</v>
      </c>
      <c r="K13" s="276" t="s">
        <v>191</v>
      </c>
      <c r="L13" s="276" t="s">
        <v>192</v>
      </c>
      <c r="M13" s="276" t="s">
        <v>193</v>
      </c>
    </row>
    <row r="14" spans="1:13">
      <c r="A14" s="276">
        <v>5</v>
      </c>
      <c r="B14" s="276">
        <v>1</v>
      </c>
      <c r="C14" s="276">
        <v>1</v>
      </c>
      <c r="D14" s="276">
        <v>2</v>
      </c>
      <c r="E14" s="276">
        <v>7</v>
      </c>
      <c r="F14" s="276">
        <v>6</v>
      </c>
    </row>
    <row r="15" spans="1:13">
      <c r="A15" s="276">
        <v>8</v>
      </c>
      <c r="B15" s="276">
        <v>1</v>
      </c>
      <c r="C15" s="276">
        <v>1</v>
      </c>
      <c r="D15" s="276">
        <v>2</v>
      </c>
      <c r="E15" s="276">
        <v>8</v>
      </c>
      <c r="F15" s="276">
        <v>7</v>
      </c>
      <c r="H15" s="276" t="s">
        <v>194</v>
      </c>
    </row>
    <row r="16" spans="1:13">
      <c r="A16" s="276">
        <v>9</v>
      </c>
      <c r="B16" s="276">
        <v>1</v>
      </c>
      <c r="C16" s="276">
        <v>3</v>
      </c>
      <c r="D16" s="276">
        <v>2</v>
      </c>
      <c r="E16" s="276">
        <v>7</v>
      </c>
      <c r="F16" s="276">
        <v>14</v>
      </c>
      <c r="H16" s="276" t="s">
        <v>195</v>
      </c>
      <c r="I16" s="276" t="s">
        <v>196</v>
      </c>
      <c r="J16" s="276" t="s">
        <v>196</v>
      </c>
      <c r="K16" s="276" t="s">
        <v>196</v>
      </c>
      <c r="L16" s="276" t="s">
        <v>196</v>
      </c>
      <c r="M16" s="276" t="s">
        <v>196</v>
      </c>
    </row>
    <row r="17" spans="1:13">
      <c r="A17" s="276">
        <v>7</v>
      </c>
      <c r="B17" s="276">
        <v>1</v>
      </c>
      <c r="C17" s="276">
        <v>1</v>
      </c>
      <c r="D17" s="276">
        <v>2</v>
      </c>
      <c r="E17" s="276">
        <v>14</v>
      </c>
      <c r="F17" s="276">
        <v>12</v>
      </c>
      <c r="H17" s="276" t="s">
        <v>197</v>
      </c>
      <c r="I17" s="276" t="s">
        <v>198</v>
      </c>
      <c r="J17" s="276" t="s">
        <v>199</v>
      </c>
      <c r="K17" s="276" t="s">
        <v>200</v>
      </c>
      <c r="L17" s="276" t="s">
        <v>201</v>
      </c>
      <c r="M17" s="276" t="s">
        <v>202</v>
      </c>
    </row>
    <row r="18" spans="1:13">
      <c r="A18" s="276">
        <v>3</v>
      </c>
      <c r="B18" s="276">
        <v>1</v>
      </c>
      <c r="C18" s="276">
        <v>2</v>
      </c>
      <c r="D18" s="276">
        <v>1</v>
      </c>
      <c r="E18" s="276">
        <v>7</v>
      </c>
      <c r="F18" s="276">
        <v>12</v>
      </c>
      <c r="H18" s="276" t="s">
        <v>203</v>
      </c>
      <c r="I18" s="276" t="s">
        <v>204</v>
      </c>
      <c r="J18" s="276" t="s">
        <v>205</v>
      </c>
      <c r="K18" s="276" t="s">
        <v>206</v>
      </c>
      <c r="L18" s="276" t="s">
        <v>207</v>
      </c>
      <c r="M18" s="276" t="s">
        <v>208</v>
      </c>
    </row>
    <row r="19" spans="1:13">
      <c r="A19" s="276">
        <v>16</v>
      </c>
      <c r="B19" s="276">
        <v>5</v>
      </c>
      <c r="C19" s="276">
        <v>5</v>
      </c>
      <c r="D19" s="276">
        <v>1</v>
      </c>
      <c r="E19" s="276">
        <v>10</v>
      </c>
      <c r="F19" s="276">
        <v>21</v>
      </c>
      <c r="H19" s="276" t="s">
        <v>209</v>
      </c>
      <c r="I19" s="276" t="s">
        <v>210</v>
      </c>
      <c r="J19" s="276" t="s">
        <v>211</v>
      </c>
      <c r="K19" s="276" t="s">
        <v>212</v>
      </c>
      <c r="L19" s="276" t="s">
        <v>213</v>
      </c>
      <c r="M19" s="276" t="s">
        <v>214</v>
      </c>
    </row>
    <row r="20" spans="1:13">
      <c r="A20" s="276">
        <v>10</v>
      </c>
      <c r="B20" s="276">
        <v>1</v>
      </c>
      <c r="C20" s="276">
        <v>1</v>
      </c>
      <c r="D20" s="276">
        <v>1</v>
      </c>
      <c r="E20" s="276">
        <v>8</v>
      </c>
      <c r="F20" s="276">
        <v>6</v>
      </c>
      <c r="H20" s="276" t="s">
        <v>215</v>
      </c>
      <c r="I20" s="276">
        <v>0.28499999999999998</v>
      </c>
      <c r="J20" s="276">
        <v>0.30299999999999999</v>
      </c>
      <c r="K20" s="276">
        <v>0.182</v>
      </c>
      <c r="L20" s="276">
        <v>4.3780000000000002E-4</v>
      </c>
      <c r="M20" s="276">
        <v>1.916E-3</v>
      </c>
    </row>
    <row r="21" spans="1:13">
      <c r="A21" s="276">
        <v>6</v>
      </c>
      <c r="B21" s="276">
        <v>1</v>
      </c>
      <c r="C21" s="276">
        <v>1</v>
      </c>
      <c r="D21" s="276">
        <v>1</v>
      </c>
      <c r="E21" s="276">
        <v>6</v>
      </c>
      <c r="F21" s="276">
        <v>14</v>
      </c>
    </row>
    <row r="22" spans="1:13">
      <c r="A22" s="276">
        <v>18</v>
      </c>
      <c r="B22" s="276">
        <v>3</v>
      </c>
      <c r="C22" s="276">
        <v>1</v>
      </c>
      <c r="D22" s="276">
        <v>1</v>
      </c>
      <c r="E22" s="276">
        <v>37</v>
      </c>
      <c r="F22" s="276">
        <v>15</v>
      </c>
      <c r="H22" s="276" t="s">
        <v>216</v>
      </c>
    </row>
    <row r="23" spans="1:13">
      <c r="A23" s="276">
        <v>10</v>
      </c>
      <c r="B23" s="276">
        <v>1</v>
      </c>
      <c r="C23" s="276">
        <v>1</v>
      </c>
      <c r="D23" s="276">
        <v>1</v>
      </c>
      <c r="E23" s="276">
        <v>6</v>
      </c>
      <c r="F23" s="276">
        <v>12</v>
      </c>
      <c r="H23" s="276" t="s">
        <v>217</v>
      </c>
      <c r="I23" s="276" t="s">
        <v>218</v>
      </c>
      <c r="J23" s="276" t="s">
        <v>219</v>
      </c>
      <c r="K23" s="276" t="s">
        <v>220</v>
      </c>
      <c r="L23" s="276" t="s">
        <v>221</v>
      </c>
      <c r="M23" s="276" t="s">
        <v>222</v>
      </c>
    </row>
    <row r="24" spans="1:13">
      <c r="A24" s="276">
        <v>12</v>
      </c>
      <c r="B24" s="276">
        <v>1</v>
      </c>
      <c r="C24" s="276">
        <v>4</v>
      </c>
      <c r="D24" s="276">
        <v>1</v>
      </c>
      <c r="E24" s="276">
        <v>12</v>
      </c>
      <c r="F24" s="276">
        <v>14</v>
      </c>
      <c r="H24" s="276" t="s">
        <v>178</v>
      </c>
      <c r="I24" s="276" t="s">
        <v>179</v>
      </c>
      <c r="J24" s="276" t="s">
        <v>179</v>
      </c>
      <c r="K24" s="276" t="s">
        <v>179</v>
      </c>
      <c r="L24" s="276" t="s">
        <v>179</v>
      </c>
      <c r="M24" s="276" t="s">
        <v>179</v>
      </c>
    </row>
    <row r="25" spans="1:13">
      <c r="A25" s="276">
        <v>17</v>
      </c>
      <c r="B25" s="276">
        <v>1</v>
      </c>
      <c r="C25" s="276">
        <v>1</v>
      </c>
      <c r="D25" s="276">
        <v>1</v>
      </c>
      <c r="E25" s="276">
        <v>4</v>
      </c>
      <c r="F25" s="276">
        <v>2</v>
      </c>
      <c r="H25" s="276" t="s">
        <v>180</v>
      </c>
      <c r="I25" s="276" t="s">
        <v>181</v>
      </c>
      <c r="J25" s="276" t="s">
        <v>181</v>
      </c>
      <c r="K25" s="276" t="s">
        <v>181</v>
      </c>
      <c r="L25" s="276" t="s">
        <v>181</v>
      </c>
      <c r="M25" s="276" t="s">
        <v>181</v>
      </c>
    </row>
    <row r="26" spans="1:13">
      <c r="A26" s="276">
        <v>8</v>
      </c>
      <c r="B26" s="276">
        <v>2</v>
      </c>
      <c r="C26" s="276">
        <v>1</v>
      </c>
      <c r="D26" s="276">
        <v>1</v>
      </c>
      <c r="E26" s="276">
        <v>13</v>
      </c>
      <c r="F26" s="276">
        <v>30</v>
      </c>
      <c r="H26" s="276" t="s">
        <v>223</v>
      </c>
      <c r="I26" s="276" t="s">
        <v>184</v>
      </c>
      <c r="J26" s="276" t="s">
        <v>184</v>
      </c>
      <c r="K26" s="276" t="s">
        <v>184</v>
      </c>
      <c r="L26" s="276" t="s">
        <v>184</v>
      </c>
      <c r="M26" s="276" t="s">
        <v>184</v>
      </c>
    </row>
    <row r="27" spans="1:13">
      <c r="A27" s="276">
        <v>10</v>
      </c>
      <c r="B27" s="276">
        <v>1</v>
      </c>
      <c r="C27" s="276">
        <v>1</v>
      </c>
      <c r="D27" s="276">
        <v>1</v>
      </c>
      <c r="E27" s="276">
        <v>4</v>
      </c>
      <c r="F27" s="276">
        <v>3</v>
      </c>
    </row>
    <row r="28" spans="1:13">
      <c r="A28" s="276">
        <v>12</v>
      </c>
      <c r="B28" s="276">
        <v>2</v>
      </c>
      <c r="C28" s="276">
        <v>1</v>
      </c>
      <c r="D28" s="276">
        <v>1</v>
      </c>
      <c r="E28" s="276">
        <v>11</v>
      </c>
      <c r="F28" s="276">
        <v>21</v>
      </c>
    </row>
    <row r="29" spans="1:13">
      <c r="A29" s="276">
        <v>5</v>
      </c>
      <c r="B29" s="276">
        <v>3</v>
      </c>
      <c r="C29" s="276">
        <v>1</v>
      </c>
      <c r="D29" s="276">
        <v>1</v>
      </c>
      <c r="E29" s="276">
        <v>9</v>
      </c>
      <c r="F29" s="276">
        <v>5</v>
      </c>
    </row>
    <row r="30" spans="1:13">
      <c r="A30" s="276">
        <v>6</v>
      </c>
      <c r="B30" s="276">
        <v>1</v>
      </c>
      <c r="C30" s="276">
        <v>1</v>
      </c>
      <c r="D30" s="276">
        <v>1</v>
      </c>
      <c r="E30" s="276">
        <v>5</v>
      </c>
      <c r="F30" s="276">
        <v>5</v>
      </c>
    </row>
    <row r="31" spans="1:13">
      <c r="A31" s="276">
        <v>4</v>
      </c>
      <c r="B31" s="276">
        <v>1</v>
      </c>
      <c r="C31" s="276">
        <v>1</v>
      </c>
      <c r="D31" s="276">
        <v>1</v>
      </c>
      <c r="E31" s="276">
        <v>11</v>
      </c>
      <c r="F31" s="276">
        <v>8</v>
      </c>
    </row>
    <row r="32" spans="1:13">
      <c r="A32" s="276">
        <v>8</v>
      </c>
      <c r="B32" s="276">
        <v>1</v>
      </c>
      <c r="C32" s="276">
        <v>1</v>
      </c>
      <c r="D32" s="276">
        <v>1</v>
      </c>
      <c r="E32" s="276">
        <v>8</v>
      </c>
      <c r="F32" s="276">
        <v>16</v>
      </c>
    </row>
    <row r="33" spans="1:6">
      <c r="A33" s="276">
        <v>8</v>
      </c>
      <c r="B33" s="276">
        <v>1</v>
      </c>
      <c r="C33" s="276">
        <v>2</v>
      </c>
      <c r="D33" s="276">
        <v>1</v>
      </c>
      <c r="E33" s="276">
        <v>10</v>
      </c>
      <c r="F33" s="276">
        <v>12</v>
      </c>
    </row>
    <row r="34" spans="1:6">
      <c r="A34" s="276">
        <v>11</v>
      </c>
      <c r="B34" s="276">
        <v>1</v>
      </c>
      <c r="C34" s="276">
        <v>1</v>
      </c>
      <c r="D34" s="276">
        <v>1</v>
      </c>
      <c r="E34" s="276">
        <v>8</v>
      </c>
      <c r="F34" s="276">
        <v>9</v>
      </c>
    </row>
    <row r="35" spans="1:6">
      <c r="A35" s="276">
        <v>11</v>
      </c>
      <c r="B35" s="276">
        <v>3</v>
      </c>
      <c r="C35" s="276">
        <v>1</v>
      </c>
      <c r="D35" s="276">
        <v>1</v>
      </c>
      <c r="E35" s="276">
        <v>7</v>
      </c>
      <c r="F35" s="276">
        <v>6</v>
      </c>
    </row>
    <row r="36" spans="1:6">
      <c r="A36" s="276">
        <v>10</v>
      </c>
      <c r="B36" s="276">
        <v>1</v>
      </c>
      <c r="C36" s="276">
        <v>3</v>
      </c>
      <c r="D36" s="276">
        <v>1</v>
      </c>
      <c r="E36" s="276">
        <v>16</v>
      </c>
      <c r="F36" s="276">
        <v>8</v>
      </c>
    </row>
    <row r="37" spans="1:6">
      <c r="A37" s="276">
        <v>12</v>
      </c>
      <c r="B37" s="276">
        <v>1</v>
      </c>
      <c r="C37" s="276">
        <v>1</v>
      </c>
      <c r="D37" s="276">
        <v>1</v>
      </c>
      <c r="E37" s="276">
        <v>10</v>
      </c>
      <c r="F37" s="276">
        <v>34</v>
      </c>
    </row>
    <row r="38" spans="1:6">
      <c r="A38" s="276">
        <v>6</v>
      </c>
      <c r="B38" s="276">
        <v>1</v>
      </c>
      <c r="C38" s="276">
        <v>1</v>
      </c>
      <c r="D38" s="276">
        <v>1</v>
      </c>
      <c r="E38" s="276">
        <v>6</v>
      </c>
      <c r="F38" s="276">
        <v>3</v>
      </c>
    </row>
    <row r="39" spans="1:6">
      <c r="A39" s="276">
        <v>7</v>
      </c>
      <c r="B39" s="276">
        <v>4</v>
      </c>
      <c r="C39" s="276">
        <v>1</v>
      </c>
      <c r="D39" s="276">
        <v>1</v>
      </c>
      <c r="E39" s="276">
        <v>3</v>
      </c>
      <c r="F39" s="276">
        <v>6</v>
      </c>
    </row>
    <row r="40" spans="1:6">
      <c r="A40" s="276">
        <v>10</v>
      </c>
      <c r="B40" s="276">
        <v>5</v>
      </c>
      <c r="C40" s="276">
        <v>1</v>
      </c>
      <c r="D40" s="276">
        <v>1</v>
      </c>
      <c r="E40" s="276">
        <v>4</v>
      </c>
      <c r="F40" s="276">
        <v>10</v>
      </c>
    </row>
    <row r="41" spans="1:6">
      <c r="A41" s="276">
        <v>8</v>
      </c>
      <c r="B41" s="276">
        <v>1</v>
      </c>
      <c r="C41" s="276">
        <v>1</v>
      </c>
      <c r="D41" s="276">
        <v>1</v>
      </c>
      <c r="E41" s="276">
        <v>4</v>
      </c>
      <c r="F41" s="276">
        <v>15</v>
      </c>
    </row>
    <row r="42" spans="1:6">
      <c r="A42" s="276">
        <v>5</v>
      </c>
      <c r="B42" s="276">
        <v>1</v>
      </c>
      <c r="C42" s="276">
        <v>2</v>
      </c>
      <c r="D42" s="276">
        <v>1</v>
      </c>
      <c r="E42" s="276">
        <v>4</v>
      </c>
      <c r="F42" s="276">
        <v>10</v>
      </c>
    </row>
    <row r="43" spans="1:6">
      <c r="A43" s="276">
        <v>6</v>
      </c>
      <c r="B43" s="276">
        <v>1</v>
      </c>
      <c r="C43" s="276">
        <v>1</v>
      </c>
      <c r="E43" s="276">
        <v>6</v>
      </c>
      <c r="F43" s="276">
        <v>6</v>
      </c>
    </row>
    <row r="44" spans="1:6">
      <c r="A44" s="276">
        <v>9</v>
      </c>
      <c r="B44" s="276">
        <v>4</v>
      </c>
      <c r="C44" s="276">
        <v>1</v>
      </c>
      <c r="E44" s="276">
        <v>14</v>
      </c>
      <c r="F44" s="276">
        <v>19</v>
      </c>
    </row>
    <row r="45" spans="1:6">
      <c r="A45" s="276">
        <v>17</v>
      </c>
      <c r="B45" s="276">
        <v>4</v>
      </c>
      <c r="C45" s="276">
        <v>5</v>
      </c>
      <c r="E45" s="276">
        <v>4</v>
      </c>
      <c r="F45" s="276">
        <v>17</v>
      </c>
    </row>
    <row r="46" spans="1:6">
      <c r="A46" s="276">
        <v>7</v>
      </c>
      <c r="B46" s="276">
        <v>5</v>
      </c>
      <c r="C46" s="276">
        <v>1</v>
      </c>
      <c r="E46" s="276">
        <v>5</v>
      </c>
      <c r="F46" s="276">
        <v>8</v>
      </c>
    </row>
    <row r="47" spans="1:6">
      <c r="A47" s="276">
        <v>5</v>
      </c>
      <c r="B47" s="276">
        <v>1</v>
      </c>
      <c r="C47" s="276">
        <v>1</v>
      </c>
      <c r="E47" s="276">
        <v>3</v>
      </c>
      <c r="F47" s="276">
        <v>3</v>
      </c>
    </row>
    <row r="48" spans="1:6">
      <c r="A48" s="276">
        <v>6</v>
      </c>
      <c r="B48" s="276">
        <v>1</v>
      </c>
      <c r="C48" s="276">
        <v>1</v>
      </c>
      <c r="E48" s="276">
        <v>9</v>
      </c>
      <c r="F48" s="276">
        <v>11</v>
      </c>
    </row>
    <row r="49" spans="1:6">
      <c r="A49" s="276">
        <v>4</v>
      </c>
      <c r="B49" s="276">
        <v>1</v>
      </c>
      <c r="C49" s="276">
        <v>1</v>
      </c>
      <c r="E49" s="276">
        <v>27</v>
      </c>
      <c r="F49" s="276">
        <v>6</v>
      </c>
    </row>
    <row r="50" spans="1:6">
      <c r="A50" s="276">
        <v>8</v>
      </c>
      <c r="B50" s="276">
        <v>1</v>
      </c>
      <c r="C50" s="276">
        <v>1</v>
      </c>
      <c r="E50" s="276">
        <v>10</v>
      </c>
      <c r="F50" s="276">
        <v>41</v>
      </c>
    </row>
    <row r="51" spans="1:6">
      <c r="A51" s="276">
        <v>11</v>
      </c>
      <c r="B51" s="276">
        <v>1</v>
      </c>
      <c r="C51" s="276">
        <v>4</v>
      </c>
      <c r="E51" s="276">
        <v>5</v>
      </c>
      <c r="F51" s="276">
        <v>2</v>
      </c>
    </row>
    <row r="52" spans="1:6">
      <c r="A52" s="276">
        <v>8</v>
      </c>
      <c r="B52" s="276">
        <v>3</v>
      </c>
      <c r="C52" s="276">
        <v>1</v>
      </c>
      <c r="E52" s="276">
        <v>4</v>
      </c>
      <c r="F52" s="276">
        <v>7</v>
      </c>
    </row>
    <row r="53" spans="1:6">
      <c r="A53" s="276">
        <v>8</v>
      </c>
      <c r="B53" s="276">
        <v>1</v>
      </c>
      <c r="C53" s="276">
        <v>1</v>
      </c>
      <c r="E53" s="276">
        <v>5</v>
      </c>
      <c r="F53" s="276">
        <v>2</v>
      </c>
    </row>
    <row r="54" spans="1:6">
      <c r="A54" s="276">
        <v>6</v>
      </c>
      <c r="B54" s="276">
        <v>4</v>
      </c>
      <c r="C54" s="276">
        <v>1</v>
      </c>
      <c r="E54" s="276">
        <v>6</v>
      </c>
      <c r="F54" s="276">
        <v>8</v>
      </c>
    </row>
    <row r="55" spans="1:6">
      <c r="A55" s="276">
        <v>4</v>
      </c>
      <c r="B55" s="276">
        <v>1</v>
      </c>
      <c r="C55" s="276">
        <v>1</v>
      </c>
      <c r="E55" s="276">
        <v>5</v>
      </c>
      <c r="F55" s="276">
        <v>14</v>
      </c>
    </row>
    <row r="56" spans="1:6">
      <c r="A56" s="276">
        <v>6</v>
      </c>
      <c r="B56" s="276">
        <v>1</v>
      </c>
      <c r="C56" s="276">
        <v>1</v>
      </c>
      <c r="E56" s="276">
        <v>4</v>
      </c>
      <c r="F56" s="276">
        <v>6</v>
      </c>
    </row>
    <row r="57" spans="1:6">
      <c r="A57" s="276">
        <v>7</v>
      </c>
      <c r="B57" s="276">
        <v>1</v>
      </c>
      <c r="C57" s="276">
        <v>1</v>
      </c>
      <c r="E57" s="276">
        <v>16</v>
      </c>
      <c r="F57" s="276">
        <v>9</v>
      </c>
    </row>
    <row r="58" spans="1:6">
      <c r="A58" s="276">
        <v>4</v>
      </c>
      <c r="B58" s="276">
        <v>3</v>
      </c>
      <c r="C58" s="276">
        <v>1</v>
      </c>
      <c r="E58" s="276">
        <v>17</v>
      </c>
      <c r="F58" s="276">
        <v>8</v>
      </c>
    </row>
    <row r="59" spans="1:6">
      <c r="A59" s="276">
        <v>5</v>
      </c>
      <c r="B59" s="276">
        <v>1</v>
      </c>
      <c r="C59" s="276">
        <v>1</v>
      </c>
      <c r="E59" s="276">
        <v>21</v>
      </c>
      <c r="F59" s="276">
        <v>16</v>
      </c>
    </row>
    <row r="60" spans="1:6">
      <c r="A60" s="276">
        <v>5</v>
      </c>
      <c r="B60" s="276">
        <v>1</v>
      </c>
      <c r="C60" s="276">
        <v>1</v>
      </c>
      <c r="E60" s="276">
        <v>24</v>
      </c>
      <c r="F60" s="276">
        <v>23</v>
      </c>
    </row>
    <row r="61" spans="1:6">
      <c r="A61" s="276">
        <v>5</v>
      </c>
      <c r="B61" s="276">
        <v>1</v>
      </c>
      <c r="C61" s="276">
        <v>1</v>
      </c>
      <c r="E61" s="276">
        <v>7</v>
      </c>
      <c r="F61" s="276">
        <v>8</v>
      </c>
    </row>
    <row r="62" spans="1:6">
      <c r="A62" s="276">
        <v>4</v>
      </c>
      <c r="B62" s="276">
        <v>1</v>
      </c>
      <c r="C62" s="276">
        <v>1</v>
      </c>
      <c r="E62" s="276">
        <v>14</v>
      </c>
      <c r="F62" s="276">
        <v>7</v>
      </c>
    </row>
    <row r="63" spans="1:6">
      <c r="A63" s="276">
        <v>4</v>
      </c>
      <c r="B63" s="276">
        <v>1</v>
      </c>
      <c r="C63" s="276">
        <v>1</v>
      </c>
      <c r="E63" s="276">
        <v>23</v>
      </c>
      <c r="F63" s="276">
        <v>12</v>
      </c>
    </row>
    <row r="64" spans="1:6">
      <c r="A64" s="276">
        <v>3</v>
      </c>
      <c r="B64" s="276">
        <v>2</v>
      </c>
      <c r="C64" s="276">
        <v>2</v>
      </c>
      <c r="E64" s="276">
        <v>26</v>
      </c>
      <c r="F64" s="276">
        <v>10</v>
      </c>
    </row>
    <row r="65" spans="1:6">
      <c r="A65" s="276">
        <v>6</v>
      </c>
      <c r="B65" s="276">
        <v>3</v>
      </c>
      <c r="C65" s="276">
        <v>2</v>
      </c>
      <c r="E65" s="276">
        <v>2</v>
      </c>
      <c r="F65" s="276">
        <v>7</v>
      </c>
    </row>
    <row r="66" spans="1:6">
      <c r="A66" s="276">
        <v>2</v>
      </c>
      <c r="B66" s="276">
        <v>1</v>
      </c>
      <c r="C66" s="276">
        <v>1</v>
      </c>
      <c r="E66" s="276">
        <v>6</v>
      </c>
      <c r="F66" s="276">
        <v>8</v>
      </c>
    </row>
    <row r="67" spans="1:6">
      <c r="A67" s="276">
        <v>3</v>
      </c>
      <c r="B67" s="276">
        <v>3</v>
      </c>
      <c r="C67" s="276">
        <v>2</v>
      </c>
      <c r="E67" s="276">
        <v>2</v>
      </c>
      <c r="F67" s="276">
        <v>10</v>
      </c>
    </row>
    <row r="68" spans="1:6">
      <c r="A68" s="276">
        <v>7</v>
      </c>
      <c r="B68" s="276">
        <v>1</v>
      </c>
      <c r="C68" s="276">
        <v>4</v>
      </c>
      <c r="E68" s="276">
        <v>5</v>
      </c>
      <c r="F68" s="276">
        <v>12</v>
      </c>
    </row>
    <row r="69" spans="1:6">
      <c r="A69" s="276">
        <v>6</v>
      </c>
      <c r="B69" s="276">
        <v>1</v>
      </c>
      <c r="C69" s="276">
        <v>4</v>
      </c>
      <c r="E69" s="276">
        <v>16</v>
      </c>
      <c r="F69" s="276">
        <v>4</v>
      </c>
    </row>
    <row r="70" spans="1:6">
      <c r="A70" s="276">
        <v>8</v>
      </c>
      <c r="B70" s="276">
        <v>5</v>
      </c>
      <c r="C70" s="276">
        <v>1</v>
      </c>
      <c r="E70" s="276">
        <v>13</v>
      </c>
      <c r="F70" s="276">
        <v>3</v>
      </c>
    </row>
    <row r="71" spans="1:6">
      <c r="A71" s="276">
        <v>7</v>
      </c>
      <c r="B71" s="276">
        <v>2</v>
      </c>
      <c r="C71" s="276">
        <v>1</v>
      </c>
      <c r="E71" s="276">
        <v>8</v>
      </c>
      <c r="F71" s="276">
        <v>5</v>
      </c>
    </row>
    <row r="72" spans="1:6">
      <c r="A72" s="276">
        <v>6</v>
      </c>
      <c r="B72" s="276">
        <v>3</v>
      </c>
      <c r="C72" s="276">
        <v>1</v>
      </c>
      <c r="E72" s="276">
        <v>4</v>
      </c>
      <c r="F72" s="276">
        <v>2</v>
      </c>
    </row>
    <row r="73" spans="1:6">
      <c r="A73" s="276">
        <v>8</v>
      </c>
      <c r="B73" s="276">
        <v>4</v>
      </c>
      <c r="C73" s="276">
        <v>1</v>
      </c>
      <c r="E73" s="276">
        <v>27</v>
      </c>
      <c r="F73" s="276">
        <v>2</v>
      </c>
    </row>
    <row r="74" spans="1:6">
      <c r="A74" s="276">
        <v>11</v>
      </c>
      <c r="B74" s="276">
        <v>1</v>
      </c>
      <c r="C74" s="276">
        <v>2</v>
      </c>
      <c r="E74" s="276">
        <v>3</v>
      </c>
      <c r="F74" s="276">
        <v>3</v>
      </c>
    </row>
    <row r="75" spans="1:6">
      <c r="A75" s="276">
        <v>6</v>
      </c>
      <c r="B75" s="276">
        <v>1</v>
      </c>
      <c r="C75" s="276">
        <v>1</v>
      </c>
      <c r="E75" s="276">
        <v>21</v>
      </c>
      <c r="F75" s="276">
        <v>7</v>
      </c>
    </row>
    <row r="76" spans="1:6">
      <c r="A76" s="276">
        <v>12</v>
      </c>
      <c r="B76" s="276">
        <v>2</v>
      </c>
      <c r="C76" s="276">
        <v>1</v>
      </c>
      <c r="E76" s="276">
        <v>22</v>
      </c>
      <c r="F76" s="276">
        <v>4</v>
      </c>
    </row>
    <row r="77" spans="1:6">
      <c r="A77" s="276">
        <v>12</v>
      </c>
      <c r="B77" s="276">
        <v>1</v>
      </c>
      <c r="C77" s="276">
        <v>1</v>
      </c>
      <c r="E77" s="276">
        <v>31</v>
      </c>
      <c r="F77" s="276">
        <v>14</v>
      </c>
    </row>
    <row r="78" spans="1:6">
      <c r="A78" s="276">
        <v>7</v>
      </c>
      <c r="B78" s="276">
        <v>2</v>
      </c>
      <c r="C78" s="276">
        <v>1</v>
      </c>
      <c r="E78" s="276">
        <v>4</v>
      </c>
      <c r="F78" s="276">
        <v>13</v>
      </c>
    </row>
    <row r="79" spans="1:6">
      <c r="A79" s="276">
        <v>8</v>
      </c>
      <c r="B79" s="276">
        <v>1</v>
      </c>
      <c r="C79" s="276">
        <v>2</v>
      </c>
      <c r="E79" s="276">
        <v>25</v>
      </c>
      <c r="F79" s="276">
        <v>15</v>
      </c>
    </row>
    <row r="80" spans="1:6">
      <c r="A80" s="276">
        <v>12</v>
      </c>
      <c r="B80" s="276">
        <v>1</v>
      </c>
      <c r="C80" s="276">
        <v>4</v>
      </c>
      <c r="E80" s="276">
        <v>3</v>
      </c>
      <c r="F80" s="276">
        <v>3</v>
      </c>
    </row>
    <row r="81" spans="1:6">
      <c r="A81" s="276">
        <v>4</v>
      </c>
      <c r="B81" s="276">
        <v>1</v>
      </c>
      <c r="C81" s="276">
        <v>1</v>
      </c>
      <c r="E81" s="276">
        <v>4</v>
      </c>
      <c r="F81" s="276">
        <v>4</v>
      </c>
    </row>
    <row r="82" spans="1:6">
      <c r="A82" s="276">
        <v>8</v>
      </c>
      <c r="B82" s="276">
        <v>1</v>
      </c>
      <c r="C82" s="276">
        <v>1</v>
      </c>
      <c r="E82" s="276">
        <v>3</v>
      </c>
      <c r="F82" s="276">
        <v>3</v>
      </c>
    </row>
    <row r="83" spans="1:6">
      <c r="A83" s="276">
        <v>8</v>
      </c>
      <c r="B83" s="276">
        <v>2</v>
      </c>
      <c r="C83" s="276">
        <v>2</v>
      </c>
      <c r="E83" s="276">
        <v>5</v>
      </c>
      <c r="F83" s="276">
        <v>3</v>
      </c>
    </row>
    <row r="84" spans="1:6">
      <c r="A84" s="276">
        <v>9</v>
      </c>
      <c r="B84" s="276">
        <v>3</v>
      </c>
      <c r="C84" s="276">
        <v>1</v>
      </c>
      <c r="E84" s="276">
        <v>7</v>
      </c>
      <c r="F84" s="276">
        <v>3</v>
      </c>
    </row>
    <row r="85" spans="1:6">
      <c r="A85" s="276">
        <v>7</v>
      </c>
      <c r="B85" s="276">
        <v>1</v>
      </c>
      <c r="C85" s="276">
        <v>1</v>
      </c>
      <c r="E85" s="276">
        <v>4</v>
      </c>
      <c r="F85" s="276">
        <v>4</v>
      </c>
    </row>
    <row r="86" spans="1:6">
      <c r="A86" s="276">
        <v>6</v>
      </c>
      <c r="B86" s="276">
        <v>3</v>
      </c>
      <c r="C86" s="276">
        <v>2</v>
      </c>
      <c r="E86" s="276">
        <v>7</v>
      </c>
      <c r="F86" s="276">
        <v>3</v>
      </c>
    </row>
    <row r="87" spans="1:6">
      <c r="A87" s="276">
        <v>7</v>
      </c>
      <c r="B87" s="276">
        <v>1</v>
      </c>
      <c r="C87" s="276">
        <v>1</v>
      </c>
      <c r="E87" s="276">
        <v>2</v>
      </c>
      <c r="F87" s="276">
        <v>3</v>
      </c>
    </row>
    <row r="88" spans="1:6">
      <c r="A88" s="276">
        <v>7</v>
      </c>
      <c r="B88" s="276">
        <v>1</v>
      </c>
      <c r="C88" s="276">
        <v>1</v>
      </c>
      <c r="E88" s="276">
        <v>1</v>
      </c>
      <c r="F88" s="276">
        <v>3</v>
      </c>
    </row>
    <row r="89" spans="1:6">
      <c r="A89" s="276">
        <v>1</v>
      </c>
      <c r="B89" s="276">
        <v>1</v>
      </c>
      <c r="C89" s="276">
        <v>1</v>
      </c>
      <c r="E89" s="276">
        <v>1</v>
      </c>
      <c r="F89" s="276">
        <v>5</v>
      </c>
    </row>
    <row r="90" spans="1:6">
      <c r="A90" s="276">
        <v>1</v>
      </c>
      <c r="B90" s="276">
        <v>1</v>
      </c>
      <c r="C90" s="276">
        <v>3</v>
      </c>
      <c r="E90" s="276">
        <v>1</v>
      </c>
      <c r="F90" s="276">
        <v>8</v>
      </c>
    </row>
    <row r="91" spans="1:6">
      <c r="A91" s="276">
        <v>1</v>
      </c>
      <c r="B91" s="276">
        <v>1</v>
      </c>
      <c r="C91" s="276">
        <v>3</v>
      </c>
      <c r="E91" s="276">
        <v>1</v>
      </c>
      <c r="F91" s="276">
        <v>11</v>
      </c>
    </row>
    <row r="92" spans="1:6">
      <c r="A92" s="276">
        <v>1</v>
      </c>
      <c r="B92" s="276">
        <v>2</v>
      </c>
      <c r="C92" s="276">
        <v>1</v>
      </c>
      <c r="E92" s="276">
        <v>1</v>
      </c>
      <c r="F92" s="276">
        <v>12</v>
      </c>
    </row>
    <row r="93" spans="1:6">
      <c r="A93" s="276">
        <v>1</v>
      </c>
      <c r="B93" s="276">
        <v>3</v>
      </c>
      <c r="C93" s="276">
        <v>1</v>
      </c>
      <c r="E93" s="276">
        <v>1</v>
      </c>
      <c r="F93" s="276">
        <v>5</v>
      </c>
    </row>
    <row r="94" spans="1:6">
      <c r="A94" s="276">
        <v>1</v>
      </c>
      <c r="B94" s="276">
        <v>3</v>
      </c>
      <c r="C94" s="276">
        <v>1</v>
      </c>
      <c r="E94" s="276">
        <v>1</v>
      </c>
      <c r="F94" s="276">
        <v>4</v>
      </c>
    </row>
    <row r="95" spans="1:6">
      <c r="A95" s="276">
        <v>1</v>
      </c>
      <c r="B95" s="276">
        <v>2</v>
      </c>
      <c r="C95" s="276">
        <v>1</v>
      </c>
      <c r="E95" s="276">
        <v>1</v>
      </c>
      <c r="F95" s="276">
        <v>9</v>
      </c>
    </row>
    <row r="96" spans="1:6">
      <c r="A96" s="276">
        <v>1</v>
      </c>
      <c r="B96" s="276">
        <v>4</v>
      </c>
      <c r="C96" s="276">
        <v>1</v>
      </c>
      <c r="E96" s="276">
        <v>1</v>
      </c>
      <c r="F96" s="276">
        <v>33</v>
      </c>
    </row>
    <row r="97" spans="1:6">
      <c r="A97" s="276">
        <v>1</v>
      </c>
      <c r="B97" s="276">
        <v>2</v>
      </c>
      <c r="C97" s="276">
        <v>1</v>
      </c>
      <c r="E97" s="276">
        <v>1</v>
      </c>
      <c r="F97" s="276">
        <v>17</v>
      </c>
    </row>
    <row r="98" spans="1:6">
      <c r="A98" s="276">
        <v>1</v>
      </c>
      <c r="B98" s="276">
        <v>2</v>
      </c>
      <c r="C98" s="276">
        <v>3</v>
      </c>
      <c r="E98" s="276">
        <v>1</v>
      </c>
      <c r="F98" s="276">
        <v>20</v>
      </c>
    </row>
    <row r="99" spans="1:6">
      <c r="A99" s="276">
        <v>1</v>
      </c>
      <c r="B99" s="276">
        <v>1</v>
      </c>
      <c r="C99" s="276">
        <v>1</v>
      </c>
      <c r="E99" s="276">
        <v>1</v>
      </c>
      <c r="F99" s="276">
        <v>26</v>
      </c>
    </row>
    <row r="100" spans="1:6">
      <c r="A100" s="276">
        <v>1</v>
      </c>
      <c r="B100" s="276">
        <v>2</v>
      </c>
      <c r="C100" s="276">
        <v>1</v>
      </c>
      <c r="E100" s="276">
        <v>1</v>
      </c>
      <c r="F100" s="276">
        <v>7</v>
      </c>
    </row>
    <row r="101" spans="1:6">
      <c r="A101" s="276">
        <v>1</v>
      </c>
      <c r="B101" s="276">
        <v>1</v>
      </c>
      <c r="C101" s="276">
        <v>1</v>
      </c>
      <c r="E101" s="276">
        <v>1</v>
      </c>
      <c r="F101" s="276">
        <v>10</v>
      </c>
    </row>
    <row r="102" spans="1:6">
      <c r="A102" s="276">
        <v>1</v>
      </c>
      <c r="B102" s="276">
        <v>2</v>
      </c>
      <c r="C102" s="276">
        <v>4</v>
      </c>
      <c r="E102" s="276">
        <v>1</v>
      </c>
      <c r="F102" s="276">
        <v>5</v>
      </c>
    </row>
    <row r="103" spans="1:6">
      <c r="A103" s="276">
        <v>1</v>
      </c>
      <c r="B103" s="276">
        <v>1</v>
      </c>
      <c r="C103" s="276">
        <v>1</v>
      </c>
      <c r="E103" s="276">
        <v>1</v>
      </c>
      <c r="F103" s="276">
        <v>6</v>
      </c>
    </row>
    <row r="104" spans="1:6">
      <c r="A104" s="276">
        <v>10</v>
      </c>
      <c r="B104" s="276">
        <v>1</v>
      </c>
      <c r="C104" s="276">
        <v>2</v>
      </c>
      <c r="E104" s="276">
        <v>1</v>
      </c>
      <c r="F104" s="276">
        <v>5</v>
      </c>
    </row>
    <row r="105" spans="1:6">
      <c r="A105" s="276">
        <v>14</v>
      </c>
      <c r="B105" s="276">
        <v>3</v>
      </c>
      <c r="C105" s="276">
        <v>2</v>
      </c>
      <c r="E105" s="276">
        <v>1</v>
      </c>
      <c r="F105" s="276">
        <v>12</v>
      </c>
    </row>
    <row r="106" spans="1:6">
      <c r="A106" s="276">
        <v>8</v>
      </c>
      <c r="B106" s="276">
        <v>1</v>
      </c>
      <c r="C106" s="276">
        <v>1</v>
      </c>
      <c r="E106" s="276">
        <v>1</v>
      </c>
      <c r="F106" s="276">
        <v>3</v>
      </c>
    </row>
    <row r="107" spans="1:6">
      <c r="A107" s="276">
        <v>27</v>
      </c>
      <c r="B107" s="276">
        <v>1</v>
      </c>
      <c r="C107" s="276">
        <v>1</v>
      </c>
      <c r="E107" s="276">
        <v>1</v>
      </c>
      <c r="F107" s="276">
        <v>4</v>
      </c>
    </row>
    <row r="108" spans="1:6">
      <c r="A108" s="276">
        <v>5</v>
      </c>
      <c r="B108" s="276">
        <v>1</v>
      </c>
      <c r="C108" s="276">
        <v>4</v>
      </c>
      <c r="E108" s="276">
        <v>1</v>
      </c>
      <c r="F108" s="276">
        <v>4</v>
      </c>
    </row>
    <row r="109" spans="1:6">
      <c r="A109" s="276">
        <v>7</v>
      </c>
      <c r="B109" s="276">
        <v>1</v>
      </c>
      <c r="C109" s="276">
        <v>1</v>
      </c>
      <c r="E109" s="276">
        <v>1</v>
      </c>
      <c r="F109" s="276">
        <v>3</v>
      </c>
    </row>
    <row r="110" spans="1:6">
      <c r="A110" s="276">
        <v>13</v>
      </c>
      <c r="B110" s="276">
        <v>1</v>
      </c>
      <c r="C110" s="276">
        <v>5</v>
      </c>
      <c r="E110" s="276">
        <v>1</v>
      </c>
      <c r="F110" s="276">
        <v>1</v>
      </c>
    </row>
    <row r="111" spans="1:6">
      <c r="A111" s="276">
        <v>4</v>
      </c>
      <c r="C111" s="276">
        <v>1</v>
      </c>
      <c r="E111" s="276">
        <v>1</v>
      </c>
      <c r="F111" s="276">
        <v>1</v>
      </c>
    </row>
    <row r="112" spans="1:6">
      <c r="A112" s="276">
        <v>7</v>
      </c>
      <c r="C112" s="276">
        <v>1</v>
      </c>
      <c r="E112" s="276">
        <v>1</v>
      </c>
      <c r="F112" s="276">
        <v>1</v>
      </c>
    </row>
    <row r="113" spans="1:6">
      <c r="A113" s="276">
        <v>6</v>
      </c>
      <c r="C113" s="276">
        <v>1</v>
      </c>
      <c r="E113" s="276">
        <v>1</v>
      </c>
      <c r="F113" s="276">
        <v>1</v>
      </c>
    </row>
    <row r="114" spans="1:6">
      <c r="A114" s="276">
        <v>8</v>
      </c>
      <c r="C114" s="276">
        <v>1</v>
      </c>
      <c r="E114" s="276">
        <v>1</v>
      </c>
      <c r="F114" s="276">
        <v>1</v>
      </c>
    </row>
    <row r="115" spans="1:6">
      <c r="A115" s="276">
        <v>25</v>
      </c>
      <c r="C115" s="276">
        <v>1</v>
      </c>
      <c r="E115" s="276">
        <v>1</v>
      </c>
      <c r="F115" s="276">
        <v>1</v>
      </c>
    </row>
    <row r="116" spans="1:6">
      <c r="A116" s="276">
        <v>7</v>
      </c>
      <c r="C116" s="276">
        <v>1</v>
      </c>
      <c r="E116" s="276">
        <v>1</v>
      </c>
      <c r="F116" s="276">
        <v>1</v>
      </c>
    </row>
    <row r="117" spans="1:6">
      <c r="A117" s="276">
        <v>7</v>
      </c>
      <c r="C117" s="276">
        <v>1</v>
      </c>
      <c r="E117" s="276">
        <v>1</v>
      </c>
      <c r="F117" s="276">
        <v>1</v>
      </c>
    </row>
    <row r="118" spans="1:6">
      <c r="A118" s="276">
        <v>13</v>
      </c>
      <c r="C118" s="276">
        <v>1</v>
      </c>
      <c r="E118" s="276">
        <v>1</v>
      </c>
      <c r="F118" s="276">
        <v>1</v>
      </c>
    </row>
    <row r="119" spans="1:6">
      <c r="A119" s="276">
        <v>5</v>
      </c>
      <c r="E119" s="276">
        <v>1</v>
      </c>
      <c r="F119" s="276">
        <v>1</v>
      </c>
    </row>
    <row r="120" spans="1:6">
      <c r="A120" s="276">
        <v>5</v>
      </c>
      <c r="E120" s="276">
        <v>1</v>
      </c>
      <c r="F120" s="276">
        <v>1</v>
      </c>
    </row>
    <row r="121" spans="1:6">
      <c r="A121" s="276">
        <v>8</v>
      </c>
      <c r="E121" s="276">
        <v>1</v>
      </c>
      <c r="F121" s="276">
        <v>1</v>
      </c>
    </row>
    <row r="122" spans="1:6">
      <c r="A122" s="276">
        <v>11</v>
      </c>
      <c r="E122" s="276">
        <v>1</v>
      </c>
      <c r="F122" s="276">
        <v>1</v>
      </c>
    </row>
    <row r="123" spans="1:6">
      <c r="A123" s="276">
        <v>5</v>
      </c>
      <c r="E123" s="276">
        <v>1</v>
      </c>
      <c r="F123" s="276">
        <v>1</v>
      </c>
    </row>
    <row r="124" spans="1:6">
      <c r="A124" s="276">
        <v>3</v>
      </c>
      <c r="E124" s="276">
        <v>1</v>
      </c>
      <c r="F124" s="276">
        <v>1</v>
      </c>
    </row>
    <row r="125" spans="1:6">
      <c r="A125" s="276">
        <v>18</v>
      </c>
      <c r="E125" s="276">
        <v>1</v>
      </c>
      <c r="F125" s="276">
        <v>1</v>
      </c>
    </row>
    <row r="126" spans="1:6">
      <c r="A126" s="276">
        <v>8</v>
      </c>
      <c r="E126" s="276">
        <v>1</v>
      </c>
      <c r="F126" s="276">
        <v>1</v>
      </c>
    </row>
    <row r="127" spans="1:6">
      <c r="A127" s="276">
        <v>9</v>
      </c>
      <c r="F127" s="276">
        <v>1</v>
      </c>
    </row>
    <row r="128" spans="1:6">
      <c r="A128" s="276">
        <v>4</v>
      </c>
      <c r="F128" s="276">
        <v>1</v>
      </c>
    </row>
    <row r="129" spans="1:6">
      <c r="A129" s="276">
        <v>17</v>
      </c>
      <c r="F129" s="276">
        <v>1</v>
      </c>
    </row>
    <row r="130" spans="1:6">
      <c r="A130" s="276">
        <v>9</v>
      </c>
      <c r="F130" s="276">
        <v>1</v>
      </c>
    </row>
    <row r="131" spans="1:6">
      <c r="A131" s="276">
        <v>2</v>
      </c>
      <c r="F131" s="276">
        <v>1</v>
      </c>
    </row>
    <row r="132" spans="1:6">
      <c r="A132" s="276">
        <v>10</v>
      </c>
      <c r="F132" s="276">
        <v>1</v>
      </c>
    </row>
    <row r="133" spans="1:6">
      <c r="A133" s="276">
        <v>19</v>
      </c>
      <c r="F133" s="276">
        <v>1</v>
      </c>
    </row>
    <row r="134" spans="1:6">
      <c r="A134" s="276">
        <v>6</v>
      </c>
      <c r="F134" s="276">
        <v>1</v>
      </c>
    </row>
    <row r="135" spans="1:6">
      <c r="A135" s="276">
        <v>8</v>
      </c>
      <c r="F135" s="276">
        <v>1</v>
      </c>
    </row>
    <row r="136" spans="1:6">
      <c r="A136" s="276">
        <v>19</v>
      </c>
      <c r="F136" s="276">
        <v>1</v>
      </c>
    </row>
    <row r="137" spans="1:6">
      <c r="A137" s="276">
        <v>6</v>
      </c>
      <c r="F137" s="276">
        <v>1</v>
      </c>
    </row>
    <row r="138" spans="1:6">
      <c r="A138" s="276">
        <v>8</v>
      </c>
      <c r="F138" s="276">
        <v>1</v>
      </c>
    </row>
    <row r="139" spans="1:6">
      <c r="A139" s="276">
        <v>16</v>
      </c>
      <c r="F139" s="276">
        <v>1</v>
      </c>
    </row>
    <row r="140" spans="1:6">
      <c r="A140" s="276">
        <v>6</v>
      </c>
      <c r="F140" s="276">
        <v>1</v>
      </c>
    </row>
    <row r="141" spans="1:6">
      <c r="A141" s="276">
        <v>6</v>
      </c>
      <c r="F141" s="276">
        <v>1</v>
      </c>
    </row>
    <row r="142" spans="1:6">
      <c r="A142" s="276">
        <v>5</v>
      </c>
      <c r="F142" s="276">
        <v>1</v>
      </c>
    </row>
    <row r="143" spans="1:6">
      <c r="A143" s="276">
        <v>13</v>
      </c>
      <c r="F143" s="276">
        <v>1</v>
      </c>
    </row>
    <row r="144" spans="1:6">
      <c r="A144" s="276">
        <v>4</v>
      </c>
      <c r="F144" s="276">
        <v>1</v>
      </c>
    </row>
    <row r="145" spans="1:6">
      <c r="A145" s="276">
        <v>5</v>
      </c>
      <c r="F145" s="276">
        <v>1</v>
      </c>
    </row>
    <row r="146" spans="1:6">
      <c r="A146" s="276">
        <v>14</v>
      </c>
      <c r="F146" s="276">
        <v>1</v>
      </c>
    </row>
    <row r="147" spans="1:6">
      <c r="A147" s="276">
        <v>7</v>
      </c>
      <c r="F147" s="276">
        <v>1</v>
      </c>
    </row>
    <row r="148" spans="1:6">
      <c r="A148" s="276">
        <v>7</v>
      </c>
      <c r="F148" s="276">
        <v>1</v>
      </c>
    </row>
    <row r="149" spans="1:6">
      <c r="A149" s="276">
        <v>8</v>
      </c>
      <c r="F149" s="276">
        <v>1</v>
      </c>
    </row>
    <row r="150" spans="1:6">
      <c r="A150" s="276">
        <v>15</v>
      </c>
      <c r="F150" s="276">
        <v>1</v>
      </c>
    </row>
    <row r="151" spans="1:6">
      <c r="A151" s="276">
        <v>9</v>
      </c>
      <c r="F151" s="276">
        <v>1</v>
      </c>
    </row>
    <row r="152" spans="1:6">
      <c r="A152" s="276">
        <v>6</v>
      </c>
      <c r="F152" s="276">
        <v>1</v>
      </c>
    </row>
    <row r="153" spans="1:6">
      <c r="A153" s="276">
        <v>4</v>
      </c>
      <c r="F153" s="276">
        <v>1</v>
      </c>
    </row>
    <row r="154" spans="1:6">
      <c r="A154" s="276">
        <v>8</v>
      </c>
      <c r="F154" s="276">
        <v>1</v>
      </c>
    </row>
    <row r="155" spans="1:6">
      <c r="A155" s="276">
        <v>7</v>
      </c>
      <c r="F155" s="276">
        <v>1</v>
      </c>
    </row>
    <row r="156" spans="1:6">
      <c r="A156" s="276">
        <v>4</v>
      </c>
      <c r="F156" s="276">
        <v>1</v>
      </c>
    </row>
    <row r="157" spans="1:6">
      <c r="A157" s="276">
        <v>9</v>
      </c>
      <c r="F157" s="276">
        <v>1</v>
      </c>
    </row>
    <row r="158" spans="1:6">
      <c r="A158" s="276">
        <v>1</v>
      </c>
      <c r="F158" s="276">
        <v>1</v>
      </c>
    </row>
    <row r="159" spans="1:6">
      <c r="A159" s="276">
        <v>4</v>
      </c>
      <c r="F159" s="276">
        <v>1</v>
      </c>
    </row>
    <row r="160" spans="1:6">
      <c r="A160" s="276">
        <v>5</v>
      </c>
      <c r="F160" s="276">
        <v>1</v>
      </c>
    </row>
    <row r="161" spans="1:6">
      <c r="A161" s="276">
        <v>2</v>
      </c>
      <c r="F161" s="276">
        <v>1</v>
      </c>
    </row>
    <row r="162" spans="1:6">
      <c r="A162" s="276">
        <v>3</v>
      </c>
      <c r="F162" s="276">
        <v>1</v>
      </c>
    </row>
    <row r="163" spans="1:6">
      <c r="A163" s="276">
        <v>3</v>
      </c>
      <c r="F163" s="276">
        <v>1</v>
      </c>
    </row>
    <row r="164" spans="1:6">
      <c r="A164" s="276">
        <v>1</v>
      </c>
      <c r="F164" s="276">
        <v>1</v>
      </c>
    </row>
    <row r="165" spans="1:6">
      <c r="A165" s="276">
        <v>1</v>
      </c>
      <c r="F165" s="276">
        <v>1</v>
      </c>
    </row>
    <row r="166" spans="1:6">
      <c r="A166" s="276">
        <v>1</v>
      </c>
      <c r="F166" s="276">
        <v>1</v>
      </c>
    </row>
    <row r="167" spans="1:6">
      <c r="A167" s="276">
        <v>1</v>
      </c>
      <c r="F167" s="276">
        <v>1</v>
      </c>
    </row>
    <row r="168" spans="1:6">
      <c r="A168" s="276">
        <v>1</v>
      </c>
      <c r="F168" s="276">
        <v>1</v>
      </c>
    </row>
    <row r="169" spans="1:6">
      <c r="A169" s="276">
        <v>1</v>
      </c>
      <c r="F169" s="276">
        <v>1</v>
      </c>
    </row>
    <row r="170" spans="1:6">
      <c r="A170" s="276">
        <v>1</v>
      </c>
      <c r="F170" s="276">
        <v>1</v>
      </c>
    </row>
    <row r="171" spans="1:6">
      <c r="A171" s="276">
        <v>1</v>
      </c>
      <c r="F171" s="276">
        <v>1</v>
      </c>
    </row>
    <row r="172" spans="1:6">
      <c r="A172" s="276">
        <v>1</v>
      </c>
      <c r="F172" s="276">
        <v>1</v>
      </c>
    </row>
    <row r="173" spans="1:6">
      <c r="A173" s="276">
        <v>1</v>
      </c>
      <c r="F173" s="276">
        <v>1</v>
      </c>
    </row>
    <row r="174" spans="1:6">
      <c r="A174" s="276">
        <v>1</v>
      </c>
      <c r="F174" s="276">
        <v>1</v>
      </c>
    </row>
    <row r="175" spans="1:6">
      <c r="A175" s="276">
        <v>1</v>
      </c>
    </row>
    <row r="176" spans="1:6">
      <c r="A176" s="276">
        <v>1</v>
      </c>
    </row>
    <row r="177" spans="1:1">
      <c r="A177" s="276">
        <v>1</v>
      </c>
    </row>
    <row r="178" spans="1:1">
      <c r="A178" s="276">
        <v>1</v>
      </c>
    </row>
    <row r="179" spans="1:1">
      <c r="A179" s="276">
        <v>1</v>
      </c>
    </row>
    <row r="180" spans="1:1">
      <c r="A180" s="276">
        <v>1</v>
      </c>
    </row>
    <row r="181" spans="1:1">
      <c r="A181" s="276">
        <v>1</v>
      </c>
    </row>
    <row r="182" spans="1:1">
      <c r="A182" s="276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source data 3</vt:lpstr>
      <vt:lpstr>Figure3g</vt:lpstr>
      <vt:lpstr>Figure 3h source data</vt:lpstr>
      <vt:lpstr>Figure 3i source data</vt:lpstr>
      <vt:lpstr>Figure 3Q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</dc:creator>
  <cp:lastModifiedBy>Fiona Panayi</cp:lastModifiedBy>
  <dcterms:created xsi:type="dcterms:W3CDTF">2015-04-22T14:04:16Z</dcterms:created>
  <dcterms:modified xsi:type="dcterms:W3CDTF">2015-04-30T07:36:35Z</dcterms:modified>
</cp:coreProperties>
</file>