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lpy\Documents\MANUSCRITS\Papier Phospho-STARD3\Submitted_EMBO_Journal_2020\Revised_Version2\Submitted_R2\"/>
    </mc:Choice>
  </mc:AlternateContent>
  <bookViews>
    <workbookView xWindow="0" yWindow="0" windowWidth="4140" windowHeight="7650" activeTab="2"/>
  </bookViews>
  <sheets>
    <sheet name="Phospho-FFAT Algorithmn" sheetId="4" r:id="rId1"/>
    <sheet name="Phospho-FFAT Score calculator" sheetId="5" r:id="rId2"/>
    <sheet name="Legend" sheetId="6"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8" i="5" l="1"/>
  <c r="K28" i="5" s="1"/>
  <c r="L28" i="5" s="1"/>
  <c r="M28" i="5" s="1"/>
  <c r="N28" i="5" s="1"/>
  <c r="O28" i="5" s="1"/>
  <c r="P28" i="5" s="1"/>
  <c r="Q28" i="5" s="1"/>
  <c r="R28" i="5" s="1"/>
  <c r="S28" i="5" s="1"/>
  <c r="T28" i="5" s="1"/>
  <c r="U28" i="5" s="1"/>
  <c r="V28" i="5" s="1"/>
  <c r="W28" i="5" s="1"/>
  <c r="X28" i="5" s="1"/>
  <c r="Y28" i="5" s="1"/>
  <c r="Z28" i="5" s="1"/>
  <c r="AA28" i="5" s="1"/>
  <c r="H26" i="5"/>
  <c r="C4" i="5"/>
  <c r="Z29" i="5" l="1"/>
  <c r="Z30" i="5" s="1"/>
  <c r="O29" i="5"/>
  <c r="O30" i="5" s="1"/>
  <c r="S29" i="5"/>
  <c r="S30" i="5" s="1"/>
  <c r="W29" i="5"/>
  <c r="W30" i="5" s="1"/>
  <c r="AA29" i="5"/>
  <c r="AA30" i="5" s="1"/>
  <c r="L29" i="5"/>
  <c r="L30" i="5" s="1"/>
  <c r="T29" i="5"/>
  <c r="T30" i="5" s="1"/>
  <c r="X29" i="5"/>
  <c r="X30" i="5" s="1"/>
  <c r="I29" i="5"/>
  <c r="I30" i="5" s="1"/>
  <c r="M29" i="5"/>
  <c r="M30" i="5" s="1"/>
  <c r="Q29" i="5"/>
  <c r="Q30" i="5" s="1"/>
  <c r="U29" i="5"/>
  <c r="Y29" i="5"/>
  <c r="Y30" i="5" s="1"/>
  <c r="K29" i="5"/>
  <c r="K30" i="5" s="1"/>
  <c r="P29" i="5"/>
  <c r="P30" i="5" s="1"/>
  <c r="J29" i="5"/>
  <c r="J30" i="5" s="1"/>
  <c r="N29" i="5"/>
  <c r="N30" i="5" s="1"/>
  <c r="R29" i="5"/>
  <c r="R30" i="5" s="1"/>
  <c r="V29" i="5"/>
  <c r="U30" i="5" l="1"/>
  <c r="M40" i="5"/>
  <c r="M42" i="5"/>
  <c r="M39" i="5"/>
  <c r="M38" i="5"/>
  <c r="V30" i="5"/>
  <c r="D11" i="5" s="1"/>
  <c r="D12" i="5" s="1"/>
  <c r="N42" i="5"/>
  <c r="N39" i="5"/>
  <c r="N38" i="5"/>
  <c r="N40" i="5"/>
  <c r="D6" i="5"/>
  <c r="D8" i="5"/>
  <c r="D9" i="5" s="1"/>
  <c r="N43" i="5" l="1"/>
  <c r="M43" i="5"/>
  <c r="D14" i="5"/>
  <c r="D15" i="5" s="1"/>
  <c r="D17" i="5" s="1"/>
  <c r="O43" i="5" l="1"/>
  <c r="D19" i="5"/>
  <c r="D21" i="5" s="1"/>
</calcChain>
</file>

<file path=xl/sharedStrings.xml><?xml version="1.0" encoding="utf-8"?>
<sst xmlns="http://schemas.openxmlformats.org/spreadsheetml/2006/main" count="144" uniqueCount="88">
  <si>
    <t>start</t>
  </si>
  <si>
    <t>segment</t>
  </si>
  <si>
    <t>D/E</t>
  </si>
  <si>
    <t>X</t>
  </si>
  <si>
    <t>A</t>
  </si>
  <si>
    <t>C</t>
  </si>
  <si>
    <t>D</t>
  </si>
  <si>
    <t>E</t>
  </si>
  <si>
    <t>F</t>
  </si>
  <si>
    <t>G</t>
  </si>
  <si>
    <t>H</t>
  </si>
  <si>
    <t>I</t>
  </si>
  <si>
    <t>K</t>
  </si>
  <si>
    <t>L</t>
  </si>
  <si>
    <t>M</t>
  </si>
  <si>
    <t>N</t>
  </si>
  <si>
    <t>P</t>
  </si>
  <si>
    <t>Q</t>
  </si>
  <si>
    <t>R</t>
  </si>
  <si>
    <t>S</t>
  </si>
  <si>
    <t>T</t>
  </si>
  <si>
    <t>V</t>
  </si>
  <si>
    <t>W</t>
  </si>
  <si>
    <t>Y</t>
  </si>
  <si>
    <t>Tract N</t>
  </si>
  <si>
    <t>Tract C</t>
  </si>
  <si>
    <t>sum</t>
  </si>
  <si>
    <t>Tract C+N</t>
  </si>
  <si>
    <t>FY</t>
  </si>
  <si>
    <r>
      <rPr>
        <sz val="11"/>
        <color rgb="FFFF0000"/>
        <rFont val="Calibri"/>
        <family val="2"/>
        <scheme val="minor"/>
      </rPr>
      <t xml:space="preserve">DE </t>
    </r>
    <r>
      <rPr>
        <sz val="11"/>
        <color rgb="FF00B050"/>
        <rFont val="Calibri"/>
        <family val="2"/>
        <scheme val="minor"/>
      </rPr>
      <t>ST</t>
    </r>
  </si>
  <si>
    <t>A C</t>
  </si>
  <si>
    <t>FFAT</t>
  </si>
  <si>
    <t>score</t>
  </si>
  <si>
    <t>S/T</t>
  </si>
  <si>
    <t>K/R</t>
  </si>
  <si>
    <t>others</t>
  </si>
  <si>
    <t>≥4</t>
  </si>
  <si>
    <t>3</t>
  </si>
  <si>
    <t>2</t>
  </si>
  <si>
    <t>1,5</t>
  </si>
  <si>
    <t>Acidic Tract (N-terminal to core)</t>
  </si>
  <si>
    <t>Acidic Tract (C-terminal to core)</t>
  </si>
  <si>
    <t>Acidic Tract (N-terminal and C-terminal)</t>
  </si>
  <si>
    <t>0</t>
  </si>
  <si>
    <t>1 + 2 + 3 + 4 + 5 + 6 + 7</t>
  </si>
  <si>
    <t>Convert into SCORE2</t>
  </si>
  <si>
    <t>Convert into SCORE3</t>
  </si>
  <si>
    <t>Convert into SCORE4</t>
  </si>
  <si>
    <t>Convert into SCORE5</t>
  </si>
  <si>
    <t>final SCORE</t>
  </si>
  <si>
    <t xml:space="preserve">Acid score (Positions 7 and 8) </t>
  </si>
  <si>
    <t>ST</t>
  </si>
  <si>
    <t xml:space="preserve">Phospho-FFAT core </t>
  </si>
  <si>
    <t>Position</t>
  </si>
  <si>
    <t>Ideal</t>
  </si>
  <si>
    <t>Amino Acid</t>
  </si>
  <si>
    <t>SCORE5</t>
  </si>
  <si>
    <t>SCORE4</t>
  </si>
  <si>
    <t>SCORE3</t>
  </si>
  <si>
    <t>SCORE2</t>
  </si>
  <si>
    <t>MSKLPRELTRDLERSLPAVASLGSSLSHSQSLSSHLLPPPEKRRAISDVRRTFCLFVTFDLLFISLLWIIELNTNTGIRKNLEQEIIQYNFKTSFFDIFVLAFFRFSGLLLGYAVLRLRHWWVIAVTTLVSSAFLIVKVILSELLSKGAFGYLLPIVSFVLAWLETWFLDFKVLPQEAEEERWYLAAQVAVARGPLLFSGALSEGQFYSPPESFAGSDNESDEEVAGKKSFSAQEREYIRQGKEATAVVDQILAQEENWKFEKNNEYGDTVYTIEVPFHGKTFILKTFLPCPAELVYQEVILQPERMVLWNKTVTACQILQRVEDNTLISYDVSAGAAGGVVSPRDFVNVRRIERRRDRYLSSGIATSHSAKPPTHKYVRGENGPGGFIVLKSASNPRVCTFVWILNTDLKGRLPRYLIHQSLAATMFEFAFHLRQRISELGARA</t>
  </si>
  <si>
    <t>Protein</t>
  </si>
  <si>
    <t>Min SCORE(2;3;4)</t>
  </si>
  <si>
    <t>FLANK</t>
  </si>
  <si>
    <t>N and C</t>
  </si>
  <si>
    <t>SCORE1</t>
  </si>
  <si>
    <t>Positions</t>
  </si>
  <si>
    <t>SCORE1=</t>
  </si>
  <si>
    <t>SCORE2=</t>
  </si>
  <si>
    <t>(-1) + (-2) + (-3) + (-4) + (-5) + (-6)</t>
  </si>
  <si>
    <t>SCORE3=</t>
  </si>
  <si>
    <t>SCORE4=</t>
  </si>
  <si>
    <t>8 + 9 + 10 + 11 + 12 + 13</t>
  </si>
  <si>
    <t>(-1) + (-2) + (-3) + (-4) + (-5) + (-6) + 8 + 9 + 10 + 11 + 12 + 13</t>
  </si>
  <si>
    <t>Final SCORE</t>
  </si>
  <si>
    <t>SCORE1 + Minimum (SCORE2; SCORE3; SCORE4) + SCORE5</t>
  </si>
  <si>
    <t>Tract N score=</t>
  </si>
  <si>
    <t>Tract C score=</t>
  </si>
  <si>
    <t>Tract C+N score=</t>
  </si>
  <si>
    <t>7-8 score=</t>
  </si>
  <si>
    <t>7 + 8</t>
  </si>
  <si>
    <t>SCORE5=</t>
  </si>
  <si>
    <t>Phospho-FFAT SCORE=</t>
  </si>
  <si>
    <t>Tract C+N score</t>
  </si>
  <si>
    <t>Tract C score</t>
  </si>
  <si>
    <t>Table EV4: Description of the algorithm used for Phospho-FFAT identification.</t>
  </si>
  <si>
    <t>Phospho-FFAT algorithm sheet: the Phospho-FFAT score is calculated for all windows of 19 residues. An ideal sequence scores zero. It results from the combination of five sub-scores (SCORE1 to 5). SCORE1 evaluates the Phospho-FFAT core (residues 1 to 7); at each position of the core, depending on their identity, residues have a defined value (shown in the Phospho-FFAT table). SCORE1 is the sum of these values. SCORE2, SCORE3 and SCORE4 evaluate the acidic tract N-terminal, C-terminal and N+C-terminal to the core sequence. SCORE5 evaluates the requirement of an acidic residue in position 7 or 8. The Phospho-FFAT score for every series of 19 residues is the sum of SCORE1, SCORE5, and the smallest of SCORE3, SCORE4 and SCORE4 values. The Phospho-FFAT scores recorded for each whole protein are for the residues with the two lowest Phospho-FFAT scores for the entire protein.</t>
  </si>
  <si>
    <t>Phospho-FFAT score calculator sheet: editable Microsoft Excel sheet that calculates the Phospho-FFAT score of a given sequence. The sequence of the protein of interest is typed in the “Protein” cell. The position of the first residue of the 13 residues window is typed in the “start” cell. The algorithm automatically calculates the Phospho-FFAT score. To illustrate the concept, STARD3 sequence is already entered, and the sheet calculates the score of its Phospho-FFAT.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</si>
</sst>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scheme val="minor"/>
    </font>
    <font>
      <sz val="10"/>
      <name val="Verdana"/>
      <family val="2"/>
    </font>
    <font>
      <sz val="12"/>
      <name val="Calibri"/>
      <family val="2"/>
      <scheme val="minor"/>
    </font>
    <font>
      <sz val="11"/>
      <color rgb="FFFF0000"/>
      <name val="Calibri"/>
      <family val="2"/>
      <scheme val="minor"/>
    </font>
    <font>
      <sz val="11"/>
      <color theme="0"/>
      <name val="Calibri"/>
      <family val="2"/>
      <scheme val="minor"/>
    </font>
    <font>
      <sz val="11"/>
      <color rgb="FF00B050"/>
      <name val="Calibri"/>
      <family val="2"/>
      <scheme val="minor"/>
    </font>
    <font>
      <sz val="11"/>
      <color rgb="FF0070C0"/>
      <name val="Calibri"/>
      <family val="2"/>
      <scheme val="minor"/>
    </font>
    <font>
      <sz val="11"/>
      <name val="Calibri"/>
      <family val="2"/>
      <scheme val="minor"/>
    </font>
    <font>
      <sz val="12"/>
      <color theme="1"/>
      <name val="Calibri"/>
      <family val="2"/>
      <scheme val="minor"/>
    </font>
    <font>
      <sz val="10"/>
      <color theme="1"/>
      <name val="Arial Unicode MS"/>
      <family val="2"/>
    </font>
    <font>
      <sz val="12"/>
      <color theme="0"/>
      <name val="Calibri"/>
      <family val="2"/>
      <scheme val="minor"/>
    </font>
    <font>
      <b/>
      <i/>
      <sz val="12"/>
      <name val="Calibri"/>
      <family val="2"/>
      <scheme val="minor"/>
    </font>
    <font>
      <b/>
      <i/>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2DCDB"/>
        <bgColor indexed="64"/>
      </patternFill>
    </fill>
    <fill>
      <patternFill patternType="solid">
        <fgColor theme="8" tint="0.7999816888943144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67">
    <xf numFmtId="0" fontId="0" fillId="0" borderId="0" xfId="0"/>
    <xf numFmtId="0" fontId="0" fillId="0" borderId="0" xfId="0" applyFont="1"/>
    <xf numFmtId="0" fontId="0" fillId="0" borderId="0" xfId="0" applyFont="1" applyFill="1" applyBorder="1" applyAlignment="1">
      <alignment horizontal="center"/>
    </xf>
    <xf numFmtId="0" fontId="0" fillId="0" borderId="0" xfId="0" applyBorder="1"/>
    <xf numFmtId="0" fontId="0" fillId="0" borderId="0" xfId="0" applyFill="1"/>
    <xf numFmtId="0" fontId="0" fillId="0" borderId="5" xfId="0" applyFont="1" applyFill="1" applyBorder="1"/>
    <xf numFmtId="0" fontId="2" fillId="0" borderId="0" xfId="1" applyFont="1" applyFill="1" applyBorder="1" applyAlignment="1">
      <alignment horizontal="center" vertical="center"/>
    </xf>
    <xf numFmtId="0" fontId="2" fillId="0" borderId="6" xfId="1" applyFont="1" applyFill="1" applyBorder="1" applyAlignment="1">
      <alignment horizontal="center" vertical="center"/>
    </xf>
    <xf numFmtId="0" fontId="7" fillId="5" borderId="12" xfId="0" applyFont="1" applyFill="1" applyBorder="1" applyAlignment="1">
      <alignment horizontal="center" vertical="center"/>
    </xf>
    <xf numFmtId="0" fontId="2" fillId="5" borderId="2" xfId="1" applyFont="1" applyFill="1" applyBorder="1" applyAlignment="1">
      <alignment horizontal="center" vertical="center"/>
    </xf>
    <xf numFmtId="0" fontId="2" fillId="5" borderId="6" xfId="1" applyFont="1" applyFill="1" applyBorder="1" applyAlignment="1">
      <alignment horizontal="center" vertical="center"/>
    </xf>
    <xf numFmtId="0" fontId="2" fillId="6" borderId="12" xfId="1" applyFont="1" applyFill="1" applyBorder="1" applyAlignment="1">
      <alignment horizontal="center" vertical="center"/>
    </xf>
    <xf numFmtId="0" fontId="2" fillId="6" borderId="0"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6" xfId="1" applyFont="1" applyFill="1" applyBorder="1" applyAlignment="1">
      <alignment horizontal="center" vertical="center"/>
    </xf>
    <xf numFmtId="0" fontId="2" fillId="6" borderId="11" xfId="1" applyFont="1" applyFill="1" applyBorder="1" applyAlignment="1">
      <alignment horizontal="center" vertical="center"/>
    </xf>
    <xf numFmtId="0" fontId="2" fillId="6" borderId="8"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9" xfId="1" applyFont="1" applyFill="1" applyBorder="1" applyAlignment="1">
      <alignment horizontal="center" vertical="center"/>
    </xf>
    <xf numFmtId="0" fontId="0" fillId="5" borderId="12" xfId="0" applyFont="1" applyFill="1" applyBorder="1" applyAlignment="1">
      <alignment horizontal="center" vertical="center"/>
    </xf>
    <xf numFmtId="0" fontId="0" fillId="2" borderId="12"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5" borderId="0" xfId="0" applyFont="1" applyFill="1" applyBorder="1" applyAlignment="1">
      <alignment horizontal="center" vertical="center"/>
    </xf>
    <xf numFmtId="0" fontId="0" fillId="5" borderId="6" xfId="0" applyFont="1" applyFill="1" applyBorder="1" applyAlignment="1">
      <alignment horizontal="center" vertical="center"/>
    </xf>
    <xf numFmtId="0" fontId="8" fillId="2" borderId="6" xfId="0" applyFont="1" applyFill="1" applyBorder="1" applyAlignment="1">
      <alignment horizontal="center" vertical="center"/>
    </xf>
    <xf numFmtId="0" fontId="0" fillId="0" borderId="0" xfId="0" applyFill="1" applyBorder="1" applyAlignment="1">
      <alignment horizontal="center" vertical="center"/>
    </xf>
    <xf numFmtId="0" fontId="0" fillId="5" borderId="12" xfId="0" applyFill="1" applyBorder="1" applyAlignment="1">
      <alignment horizontal="center" vertical="center"/>
    </xf>
    <xf numFmtId="0" fontId="0" fillId="5" borderId="0" xfId="0" applyFill="1" applyBorder="1" applyAlignment="1">
      <alignment horizontal="center" vertical="center"/>
    </xf>
    <xf numFmtId="0" fontId="0" fillId="5" borderId="6" xfId="0" applyFill="1" applyBorder="1" applyAlignment="1">
      <alignment horizontal="center" vertical="center"/>
    </xf>
    <xf numFmtId="49" fontId="0" fillId="0" borderId="0" xfId="0" applyNumberFormat="1" applyFill="1" applyBorder="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0" fillId="4" borderId="10" xfId="0" applyFill="1" applyBorder="1" applyAlignment="1">
      <alignment horizontal="center" vertical="center"/>
    </xf>
    <xf numFmtId="0" fontId="2" fillId="4" borderId="12" xfId="1" applyFont="1" applyFill="1" applyBorder="1" applyAlignment="1">
      <alignment horizontal="center" vertical="center"/>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2" fillId="4" borderId="7" xfId="1" applyFont="1" applyFill="1" applyBorder="1" applyAlignment="1">
      <alignment horizontal="center" vertical="center"/>
    </xf>
    <xf numFmtId="0" fontId="2" fillId="4" borderId="8" xfId="1" applyFont="1" applyFill="1" applyBorder="1" applyAlignment="1">
      <alignment horizontal="center" vertical="center"/>
    </xf>
    <xf numFmtId="0" fontId="2" fillId="4"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0" fontId="0" fillId="4" borderId="1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6" xfId="0" applyFont="1" applyFill="1" applyBorder="1" applyAlignment="1">
      <alignment horizontal="center" vertical="center"/>
    </xf>
    <xf numFmtId="0" fontId="0" fillId="4" borderId="11" xfId="0" applyFont="1" applyFill="1" applyBorder="1" applyAlignment="1">
      <alignment horizontal="center" vertical="center"/>
    </xf>
    <xf numFmtId="49" fontId="0" fillId="4" borderId="14" xfId="0" applyNumberFormat="1" applyFont="1" applyFill="1" applyBorder="1" applyAlignment="1">
      <alignment horizontal="center" vertical="center"/>
    </xf>
    <xf numFmtId="49" fontId="0" fillId="4" borderId="15" xfId="0" applyNumberFormat="1" applyFont="1"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49" fontId="0" fillId="4" borderId="15" xfId="0" applyNumberFormat="1" applyFill="1" applyBorder="1" applyAlignment="1">
      <alignment horizontal="center" vertical="center"/>
    </xf>
    <xf numFmtId="0" fontId="0" fillId="4" borderId="11"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0" xfId="0" applyFont="1" applyFill="1" applyBorder="1" applyAlignment="1">
      <alignment horizontal="center" vertical="center"/>
    </xf>
    <xf numFmtId="0" fontId="0" fillId="4" borderId="2" xfId="0" applyFont="1" applyFill="1" applyBorder="1" applyAlignment="1">
      <alignment horizontal="center" vertical="center"/>
    </xf>
    <xf numFmtId="0" fontId="2" fillId="4" borderId="1" xfId="1" applyFont="1" applyFill="1" applyBorder="1" applyAlignment="1">
      <alignment horizontal="center" vertical="center"/>
    </xf>
    <xf numFmtId="0" fontId="6" fillId="4" borderId="14" xfId="0" applyFont="1" applyFill="1" applyBorder="1" applyAlignment="1">
      <alignment horizontal="center" vertical="center"/>
    </xf>
    <xf numFmtId="0" fontId="5" fillId="4" borderId="14" xfId="0" applyFont="1" applyFill="1" applyBorder="1" applyAlignment="1">
      <alignment horizontal="center" vertical="center"/>
    </xf>
    <xf numFmtId="0" fontId="0" fillId="5" borderId="2" xfId="0" applyFont="1" applyFill="1" applyBorder="1" applyAlignment="1">
      <alignment horizontal="center" vertical="center"/>
    </xf>
    <xf numFmtId="0" fontId="0" fillId="4"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0" xfId="0" applyFont="1" applyBorder="1"/>
    <xf numFmtId="0" fontId="0" fillId="0" borderId="0" xfId="0" applyFont="1" applyBorder="1" applyAlignment="1">
      <alignment horizontal="center" vertical="center"/>
    </xf>
    <xf numFmtId="0" fontId="0" fillId="0" borderId="0" xfId="0" applyFill="1" applyAlignment="1">
      <alignment horizontal="center" vertical="center"/>
    </xf>
    <xf numFmtId="0" fontId="0" fillId="0" borderId="0" xfId="0" applyFont="1" applyFill="1"/>
    <xf numFmtId="0" fontId="0" fillId="0" borderId="13" xfId="0" applyFont="1" applyFill="1" applyBorder="1"/>
    <xf numFmtId="0" fontId="0" fillId="0" borderId="1" xfId="0" applyFont="1" applyFill="1" applyBorder="1"/>
    <xf numFmtId="164" fontId="0" fillId="3" borderId="15" xfId="0" applyNumberFormat="1" applyFont="1" applyFill="1" applyBorder="1" applyAlignment="1">
      <alignment horizontal="center" vertical="center"/>
    </xf>
    <xf numFmtId="0" fontId="0" fillId="0" borderId="0" xfId="0" applyBorder="1" applyAlignment="1">
      <alignment horizontal="center" vertical="center"/>
    </xf>
    <xf numFmtId="164" fontId="0" fillId="3" borderId="5" xfId="0" applyNumberFormat="1" applyFont="1" applyFill="1" applyBorder="1" applyAlignment="1">
      <alignment horizontal="center" vertical="center"/>
    </xf>
    <xf numFmtId="164" fontId="0" fillId="3" borderId="9" xfId="0" applyNumberFormat="1" applyFont="1" applyFill="1" applyBorder="1" applyAlignment="1">
      <alignment horizontal="center" vertical="center"/>
    </xf>
    <xf numFmtId="164" fontId="10" fillId="0" borderId="0" xfId="1" applyNumberFormat="1" applyFont="1" applyFill="1" applyAlignment="1"/>
    <xf numFmtId="164" fontId="10" fillId="0" borderId="0" xfId="1" applyNumberFormat="1" applyFont="1" applyFill="1" applyBorder="1" applyAlignment="1"/>
    <xf numFmtId="0" fontId="10" fillId="0" borderId="0" xfId="1" applyFont="1" applyFill="1" applyBorder="1" applyAlignment="1">
      <alignment horizontal="center" vertical="center"/>
    </xf>
    <xf numFmtId="164" fontId="10" fillId="0" borderId="0" xfId="1" applyNumberFormat="1" applyFont="1" applyFill="1"/>
    <xf numFmtId="164" fontId="10" fillId="0" borderId="0" xfId="1" applyNumberFormat="1" applyFont="1" applyFill="1" applyBorder="1"/>
    <xf numFmtId="0" fontId="4" fillId="0" borderId="0" xfId="0" applyFont="1" applyFill="1" applyBorder="1"/>
    <xf numFmtId="0" fontId="0" fillId="0" borderId="0" xfId="0" quotePrefix="1" applyFont="1" applyFill="1"/>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0" fontId="4" fillId="0" borderId="0" xfId="0" applyFont="1" applyFill="1" applyAlignment="1">
      <alignment horizontal="center" vertical="center"/>
    </xf>
    <xf numFmtId="0" fontId="10" fillId="0" borderId="0" xfId="0" applyFont="1" applyFill="1" applyBorder="1" applyAlignment="1">
      <alignment horizontal="center" vertical="center"/>
    </xf>
    <xf numFmtId="0" fontId="2" fillId="4" borderId="12" xfId="1" applyFont="1" applyFill="1" applyBorder="1" applyAlignment="1">
      <alignment horizontal="center"/>
    </xf>
    <xf numFmtId="0" fontId="0" fillId="4" borderId="12" xfId="0" applyFont="1" applyFill="1" applyBorder="1" applyAlignment="1">
      <alignment horizontal="center"/>
    </xf>
    <xf numFmtId="0" fontId="0" fillId="4" borderId="11" xfId="0" applyFont="1" applyFill="1" applyBorder="1" applyAlignment="1">
      <alignment horizontal="center"/>
    </xf>
    <xf numFmtId="0" fontId="2" fillId="4" borderId="2" xfId="1" applyFont="1" applyFill="1" applyBorder="1" applyAlignment="1">
      <alignment horizontal="center"/>
    </xf>
    <xf numFmtId="0" fontId="2" fillId="4" borderId="0" xfId="1" applyFont="1" applyFill="1" applyBorder="1" applyAlignment="1">
      <alignment horizontal="center"/>
    </xf>
    <xf numFmtId="0" fontId="2" fillId="4" borderId="6" xfId="1" applyFont="1" applyFill="1" applyBorder="1" applyAlignment="1">
      <alignment horizontal="center"/>
    </xf>
    <xf numFmtId="0" fontId="2" fillId="4" borderId="7" xfId="1" applyFont="1" applyFill="1" applyBorder="1" applyAlignment="1">
      <alignment horizontal="center"/>
    </xf>
    <xf numFmtId="0" fontId="2" fillId="4" borderId="8" xfId="1" applyFont="1" applyFill="1" applyBorder="1" applyAlignment="1">
      <alignment horizontal="center"/>
    </xf>
    <xf numFmtId="0" fontId="2" fillId="4" borderId="9" xfId="1" applyFont="1" applyFill="1" applyBorder="1" applyAlignment="1">
      <alignment horizontal="center"/>
    </xf>
    <xf numFmtId="0" fontId="2" fillId="4" borderId="1" xfId="1" applyFont="1" applyFill="1" applyBorder="1" applyAlignment="1">
      <alignment horizontal="center"/>
    </xf>
    <xf numFmtId="0" fontId="2" fillId="4" borderId="13" xfId="1" applyFont="1" applyFill="1" applyBorder="1" applyAlignment="1">
      <alignment horizontal="center"/>
    </xf>
    <xf numFmtId="0" fontId="2" fillId="4" borderId="14" xfId="1" applyFont="1" applyFill="1" applyBorder="1" applyAlignment="1">
      <alignment horizontal="center"/>
    </xf>
    <xf numFmtId="0" fontId="2" fillId="4" borderId="15" xfId="1" applyFont="1" applyFill="1" applyBorder="1" applyAlignment="1">
      <alignment horizontal="center"/>
    </xf>
    <xf numFmtId="0" fontId="0" fillId="4" borderId="14" xfId="0" applyFont="1" applyFill="1" applyBorder="1" applyAlignment="1">
      <alignment horizontal="center"/>
    </xf>
    <xf numFmtId="0" fontId="0" fillId="4" borderId="15" xfId="0" applyFont="1" applyFill="1" applyBorder="1" applyAlignment="1">
      <alignment horizontal="center"/>
    </xf>
    <xf numFmtId="0" fontId="0" fillId="4" borderId="13" xfId="0" applyFont="1" applyFill="1" applyBorder="1" applyAlignment="1">
      <alignment horizontal="center"/>
    </xf>
    <xf numFmtId="0" fontId="0" fillId="4" borderId="2" xfId="0" applyFont="1" applyFill="1" applyBorder="1" applyAlignment="1">
      <alignment horizontal="center"/>
    </xf>
    <xf numFmtId="0" fontId="0" fillId="4" borderId="0" xfId="0" applyFont="1" applyFill="1" applyBorder="1" applyAlignment="1">
      <alignment horizontal="center"/>
    </xf>
    <xf numFmtId="0" fontId="0" fillId="4" borderId="6" xfId="0" applyFont="1" applyFill="1" applyBorder="1" applyAlignment="1">
      <alignment horizontal="center"/>
    </xf>
    <xf numFmtId="0" fontId="0" fillId="4" borderId="7" xfId="0" applyFont="1" applyFill="1" applyBorder="1" applyAlignment="1">
      <alignment horizontal="center"/>
    </xf>
    <xf numFmtId="0" fontId="0" fillId="4" borderId="8" xfId="0" applyFont="1" applyFill="1" applyBorder="1" applyAlignment="1">
      <alignment horizontal="center"/>
    </xf>
    <xf numFmtId="0" fontId="0" fillId="4" borderId="9" xfId="0" applyFont="1" applyFill="1" applyBorder="1" applyAlignment="1">
      <alignment horizontal="center"/>
    </xf>
    <xf numFmtId="0" fontId="0" fillId="4" borderId="13" xfId="0" applyFont="1" applyFill="1" applyBorder="1" applyAlignment="1">
      <alignment horizontal="center" vertical="center"/>
    </xf>
    <xf numFmtId="0" fontId="0" fillId="4" borderId="8" xfId="0" applyFont="1" applyFill="1" applyBorder="1" applyAlignment="1">
      <alignment horizontal="center" vertical="center"/>
    </xf>
    <xf numFmtId="0" fontId="11" fillId="4" borderId="13" xfId="1" applyFont="1" applyFill="1" applyBorder="1" applyAlignment="1">
      <alignment horizontal="center" vertical="center"/>
    </xf>
    <xf numFmtId="0" fontId="11" fillId="4" borderId="14" xfId="1" applyFont="1" applyFill="1" applyBorder="1" applyAlignment="1">
      <alignment horizontal="center" vertical="center"/>
    </xf>
    <xf numFmtId="0" fontId="12" fillId="4" borderId="14"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13" xfId="0" applyFont="1" applyFill="1" applyBorder="1" applyAlignment="1">
      <alignment horizontal="center" vertical="center"/>
    </xf>
    <xf numFmtId="0" fontId="13" fillId="0" borderId="0" xfId="0" applyFont="1" applyFill="1"/>
    <xf numFmtId="0" fontId="12" fillId="4" borderId="13" xfId="0" applyFont="1" applyFill="1" applyBorder="1" applyAlignment="1">
      <alignment horizontal="center" vertical="center"/>
    </xf>
    <xf numFmtId="0" fontId="12" fillId="4" borderId="15" xfId="0" applyFont="1" applyFill="1" applyBorder="1" applyAlignment="1">
      <alignment horizontal="center" vertical="center"/>
    </xf>
    <xf numFmtId="0" fontId="0" fillId="4" borderId="3"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3"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5" xfId="0" applyFont="1" applyFill="1" applyBorder="1" applyAlignment="1">
      <alignment horizontal="center" vertical="center"/>
    </xf>
    <xf numFmtId="0" fontId="12" fillId="4" borderId="14"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7" xfId="0" applyFont="1" applyFill="1" applyBorder="1" applyAlignment="1">
      <alignment horizontal="center" vertical="center"/>
    </xf>
    <xf numFmtId="0" fontId="0" fillId="4" borderId="13" xfId="0" applyFill="1" applyBorder="1" applyAlignment="1">
      <alignment horizontal="center"/>
    </xf>
    <xf numFmtId="0" fontId="0" fillId="4" borderId="15" xfId="0" applyFill="1" applyBorder="1" applyAlignment="1">
      <alignment horizontal="center"/>
    </xf>
    <xf numFmtId="0" fontId="0" fillId="4" borderId="2"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9" xfId="0" applyFill="1" applyBorder="1" applyAlignment="1">
      <alignment horizont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0" fillId="0" borderId="13"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13" fillId="0" borderId="0" xfId="0" applyFont="1" applyAlignment="1">
      <alignment vertical="center"/>
    </xf>
    <xf numFmtId="0" fontId="0" fillId="0" borderId="0" xfId="0" applyAlignment="1">
      <alignment horizontal="justify" vertical="center"/>
    </xf>
  </cellXfs>
  <cellStyles count="2">
    <cellStyle name="Normal" xfId="0" builtinId="0"/>
    <cellStyle name="Normal 2" xfId="1"/>
  </cellStyles>
  <dxfs count="0"/>
  <tableStyles count="0" defaultTableStyle="TableStyleMedium2" defaultPivotStyle="PivotStyleLight16"/>
  <colors>
    <mruColors>
      <color rgb="FFF2DCDB"/>
      <color rgb="FFFF0000"/>
      <color rgb="FFFF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2"/>
  <sheetViews>
    <sheetView zoomScaleNormal="100" workbookViewId="0"/>
  </sheetViews>
  <sheetFormatPr baseColWidth="10" defaultColWidth="8.7109375" defaultRowHeight="15" x14ac:dyDescent="0.25"/>
  <sheetData>
    <row r="1" spans="1:21" ht="15.75" thickBot="1" x14ac:dyDescent="0.3">
      <c r="A1" s="119" t="s">
        <v>85</v>
      </c>
    </row>
    <row r="2" spans="1:21" ht="20.100000000000001" customHeight="1" thickBot="1" x14ac:dyDescent="0.3">
      <c r="B2" s="36"/>
      <c r="C2" s="139" t="s">
        <v>52</v>
      </c>
      <c r="D2" s="140"/>
      <c r="E2" s="140"/>
      <c r="F2" s="140"/>
      <c r="G2" s="140"/>
      <c r="H2" s="140"/>
      <c r="I2" s="141"/>
      <c r="J2" s="34"/>
      <c r="K2" s="34"/>
      <c r="L2" s="34"/>
      <c r="M2" s="34"/>
      <c r="N2" s="34"/>
      <c r="O2" s="34"/>
      <c r="P2" s="34"/>
      <c r="Q2" s="34"/>
      <c r="R2" s="34"/>
      <c r="S2" s="34"/>
      <c r="T2" s="34"/>
      <c r="U2" s="34"/>
    </row>
    <row r="3" spans="1:21" ht="20.100000000000001" customHeight="1" thickBot="1" x14ac:dyDescent="0.3">
      <c r="B3" s="62" t="s">
        <v>54</v>
      </c>
      <c r="C3" s="47" t="s">
        <v>29</v>
      </c>
      <c r="D3" s="63" t="s">
        <v>28</v>
      </c>
      <c r="E3" s="63" t="s">
        <v>28</v>
      </c>
      <c r="F3" s="64" t="s">
        <v>51</v>
      </c>
      <c r="G3" s="48" t="s">
        <v>30</v>
      </c>
      <c r="H3" s="48" t="s">
        <v>3</v>
      </c>
      <c r="I3" s="49" t="s">
        <v>29</v>
      </c>
      <c r="J3" s="34"/>
      <c r="K3" s="34"/>
      <c r="L3" s="34"/>
      <c r="M3" s="34"/>
      <c r="N3" s="34"/>
      <c r="O3" s="34"/>
      <c r="P3" s="34"/>
      <c r="Q3" s="34"/>
      <c r="R3" s="34"/>
      <c r="S3" s="34"/>
      <c r="T3" s="34"/>
      <c r="U3" s="34"/>
    </row>
    <row r="4" spans="1:21" ht="20.100000000000001" customHeight="1" thickBot="1" x14ac:dyDescent="0.3">
      <c r="B4" s="62" t="s">
        <v>66</v>
      </c>
      <c r="C4" s="114">
        <v>1</v>
      </c>
      <c r="D4" s="115">
        <v>2</v>
      </c>
      <c r="E4" s="115">
        <v>3</v>
      </c>
      <c r="F4" s="116">
        <v>4</v>
      </c>
      <c r="G4" s="115">
        <v>5</v>
      </c>
      <c r="H4" s="115">
        <v>6</v>
      </c>
      <c r="I4" s="117">
        <v>7</v>
      </c>
      <c r="J4" s="34"/>
      <c r="K4" s="34"/>
      <c r="L4" s="34"/>
      <c r="M4" s="34"/>
      <c r="N4" s="34"/>
      <c r="O4" s="34"/>
      <c r="P4" s="34"/>
      <c r="Q4" s="34"/>
      <c r="R4" s="34"/>
      <c r="S4" s="34"/>
      <c r="T4" s="34"/>
      <c r="U4" s="34"/>
    </row>
    <row r="5" spans="1:21" ht="20.100000000000001" customHeight="1" x14ac:dyDescent="0.25">
      <c r="B5" s="37" t="s">
        <v>4</v>
      </c>
      <c r="C5" s="43">
        <v>1</v>
      </c>
      <c r="D5" s="44">
        <v>4</v>
      </c>
      <c r="E5" s="44">
        <v>1</v>
      </c>
      <c r="F5" s="44">
        <v>4</v>
      </c>
      <c r="G5" s="44">
        <v>0</v>
      </c>
      <c r="H5" s="44">
        <v>0</v>
      </c>
      <c r="I5" s="45">
        <v>1</v>
      </c>
      <c r="J5" s="34"/>
      <c r="K5" s="34"/>
      <c r="L5" s="34"/>
      <c r="M5" s="34"/>
      <c r="N5" s="34"/>
      <c r="O5" s="34"/>
      <c r="P5" s="34"/>
      <c r="Q5" s="34"/>
      <c r="R5" s="34"/>
      <c r="S5" s="34"/>
      <c r="T5" s="34"/>
      <c r="U5" s="34"/>
    </row>
    <row r="6" spans="1:21" ht="20.100000000000001" customHeight="1" x14ac:dyDescent="0.25">
      <c r="B6" s="37" t="s">
        <v>5</v>
      </c>
      <c r="C6" s="43">
        <v>1</v>
      </c>
      <c r="D6" s="44">
        <v>4</v>
      </c>
      <c r="E6" s="44">
        <v>1</v>
      </c>
      <c r="F6" s="44">
        <v>4</v>
      </c>
      <c r="G6" s="44">
        <v>0</v>
      </c>
      <c r="H6" s="44">
        <v>0</v>
      </c>
      <c r="I6" s="45">
        <v>1</v>
      </c>
      <c r="J6" s="34"/>
      <c r="K6" s="34"/>
      <c r="L6" s="34"/>
      <c r="M6" s="34"/>
      <c r="N6" s="34"/>
      <c r="O6" s="34"/>
      <c r="P6" s="34"/>
      <c r="Q6" s="34"/>
      <c r="R6" s="34"/>
      <c r="S6" s="34"/>
      <c r="T6" s="34"/>
      <c r="U6" s="34"/>
    </row>
    <row r="7" spans="1:21" ht="20.100000000000001" customHeight="1" x14ac:dyDescent="0.25">
      <c r="B7" s="8" t="s">
        <v>6</v>
      </c>
      <c r="C7" s="9">
        <v>0</v>
      </c>
      <c r="D7" s="44">
        <v>4</v>
      </c>
      <c r="E7" s="44">
        <v>1</v>
      </c>
      <c r="F7" s="44">
        <v>4</v>
      </c>
      <c r="G7" s="44">
        <v>4</v>
      </c>
      <c r="H7" s="44">
        <v>0</v>
      </c>
      <c r="I7" s="10">
        <v>0</v>
      </c>
      <c r="J7" s="34"/>
      <c r="K7" s="34"/>
      <c r="L7" s="34"/>
      <c r="M7" s="34"/>
      <c r="N7" s="34"/>
      <c r="O7" s="34"/>
      <c r="P7" s="34"/>
      <c r="Q7" s="34"/>
      <c r="R7" s="34"/>
      <c r="S7" s="34"/>
      <c r="T7" s="34"/>
      <c r="U7" s="34"/>
    </row>
    <row r="8" spans="1:21" ht="20.100000000000001" customHeight="1" x14ac:dyDescent="0.25">
      <c r="B8" s="8" t="s">
        <v>7</v>
      </c>
      <c r="C8" s="9">
        <v>0</v>
      </c>
      <c r="D8" s="44">
        <v>4</v>
      </c>
      <c r="E8" s="44">
        <v>1</v>
      </c>
      <c r="F8" s="44">
        <v>4</v>
      </c>
      <c r="G8" s="44">
        <v>4</v>
      </c>
      <c r="H8" s="44">
        <v>0</v>
      </c>
      <c r="I8" s="10">
        <v>0</v>
      </c>
      <c r="J8" s="34"/>
      <c r="K8" s="34"/>
      <c r="L8" s="34"/>
      <c r="M8" s="34"/>
      <c r="N8" s="34"/>
      <c r="O8" s="34"/>
      <c r="P8" s="34"/>
      <c r="Q8" s="34"/>
      <c r="R8" s="34"/>
      <c r="S8" s="34"/>
      <c r="T8" s="34"/>
      <c r="U8" s="34"/>
    </row>
    <row r="9" spans="1:21" ht="20.100000000000001" customHeight="1" x14ac:dyDescent="0.25">
      <c r="B9" s="11" t="s">
        <v>8</v>
      </c>
      <c r="C9" s="43">
        <v>1</v>
      </c>
      <c r="D9" s="12">
        <v>0</v>
      </c>
      <c r="E9" s="12">
        <v>0</v>
      </c>
      <c r="F9" s="44">
        <v>4</v>
      </c>
      <c r="G9" s="44">
        <v>2</v>
      </c>
      <c r="H9" s="44">
        <v>0</v>
      </c>
      <c r="I9" s="7">
        <v>1</v>
      </c>
      <c r="J9" s="34"/>
      <c r="K9" s="34"/>
      <c r="L9" s="34"/>
      <c r="M9" s="34"/>
      <c r="N9" s="34"/>
      <c r="O9" s="34"/>
      <c r="P9" s="34"/>
      <c r="Q9" s="34"/>
      <c r="R9" s="34"/>
      <c r="S9" s="34"/>
      <c r="T9" s="34"/>
      <c r="U9" s="34"/>
    </row>
    <row r="10" spans="1:21" ht="20.100000000000001" customHeight="1" x14ac:dyDescent="0.25">
      <c r="B10" s="37" t="s">
        <v>9</v>
      </c>
      <c r="C10" s="43">
        <v>1</v>
      </c>
      <c r="D10" s="44">
        <v>4</v>
      </c>
      <c r="E10" s="44">
        <v>1</v>
      </c>
      <c r="F10" s="44">
        <v>4</v>
      </c>
      <c r="G10" s="44">
        <v>1</v>
      </c>
      <c r="H10" s="44">
        <v>0</v>
      </c>
      <c r="I10" s="45">
        <v>1</v>
      </c>
      <c r="J10" s="34"/>
      <c r="K10" s="34"/>
      <c r="L10" s="34"/>
      <c r="M10" s="34"/>
      <c r="N10" s="34"/>
      <c r="O10" s="34"/>
      <c r="P10" s="34"/>
      <c r="Q10" s="34"/>
      <c r="R10" s="34"/>
      <c r="S10" s="34"/>
      <c r="T10" s="34"/>
      <c r="U10" s="34"/>
    </row>
    <row r="11" spans="1:21" ht="20.100000000000001" customHeight="1" x14ac:dyDescent="0.25">
      <c r="B11" s="37" t="s">
        <v>10</v>
      </c>
      <c r="C11" s="43">
        <v>1.5</v>
      </c>
      <c r="D11" s="44">
        <v>4</v>
      </c>
      <c r="E11" s="44">
        <v>1</v>
      </c>
      <c r="F11" s="44">
        <v>4</v>
      </c>
      <c r="G11" s="44">
        <v>2.5</v>
      </c>
      <c r="H11" s="44">
        <v>0</v>
      </c>
      <c r="I11" s="45">
        <v>1.5</v>
      </c>
      <c r="J11" s="34"/>
      <c r="K11" s="34"/>
      <c r="L11" s="34"/>
      <c r="M11" s="34"/>
      <c r="N11" s="34"/>
      <c r="O11" s="34"/>
      <c r="P11" s="34"/>
      <c r="Q11" s="34"/>
      <c r="R11" s="34"/>
      <c r="S11" s="34"/>
      <c r="T11" s="34"/>
      <c r="U11" s="34"/>
    </row>
    <row r="12" spans="1:21" ht="20.100000000000001" customHeight="1" x14ac:dyDescent="0.25">
      <c r="B12" s="37" t="s">
        <v>11</v>
      </c>
      <c r="C12" s="43">
        <v>1</v>
      </c>
      <c r="D12" s="44">
        <v>4</v>
      </c>
      <c r="E12" s="44">
        <v>1</v>
      </c>
      <c r="F12" s="44">
        <v>4</v>
      </c>
      <c r="G12" s="44">
        <v>2</v>
      </c>
      <c r="H12" s="44">
        <v>0</v>
      </c>
      <c r="I12" s="45">
        <v>1</v>
      </c>
      <c r="J12" s="34"/>
      <c r="K12" s="34"/>
      <c r="L12" s="34"/>
      <c r="M12" s="34"/>
      <c r="N12" s="34"/>
      <c r="O12" s="34"/>
      <c r="P12" s="34"/>
      <c r="Q12" s="34"/>
      <c r="R12" s="34"/>
      <c r="S12" s="34"/>
      <c r="T12" s="34"/>
      <c r="U12" s="34"/>
    </row>
    <row r="13" spans="1:21" ht="20.100000000000001" customHeight="1" x14ac:dyDescent="0.25">
      <c r="B13" s="37" t="s">
        <v>12</v>
      </c>
      <c r="C13" s="43">
        <v>1.5</v>
      </c>
      <c r="D13" s="44">
        <v>4</v>
      </c>
      <c r="E13" s="44">
        <v>1</v>
      </c>
      <c r="F13" s="44">
        <v>4</v>
      </c>
      <c r="G13" s="44">
        <v>2.5</v>
      </c>
      <c r="H13" s="44">
        <v>0</v>
      </c>
      <c r="I13" s="45">
        <v>1.5</v>
      </c>
      <c r="J13" s="34"/>
      <c r="K13" s="34"/>
      <c r="L13" s="34"/>
      <c r="M13" s="34"/>
      <c r="N13" s="34"/>
      <c r="O13" s="34"/>
      <c r="P13" s="34"/>
      <c r="Q13" s="34"/>
      <c r="R13" s="34"/>
      <c r="S13" s="34"/>
      <c r="T13" s="34"/>
      <c r="U13" s="34"/>
    </row>
    <row r="14" spans="1:21" ht="20.100000000000001" customHeight="1" x14ac:dyDescent="0.25">
      <c r="B14" s="37" t="s">
        <v>13</v>
      </c>
      <c r="C14" s="43">
        <v>1</v>
      </c>
      <c r="D14" s="44">
        <v>4</v>
      </c>
      <c r="E14" s="44">
        <v>1</v>
      </c>
      <c r="F14" s="44">
        <v>4</v>
      </c>
      <c r="G14" s="44">
        <v>2</v>
      </c>
      <c r="H14" s="44">
        <v>0</v>
      </c>
      <c r="I14" s="45">
        <v>1</v>
      </c>
      <c r="J14" s="34"/>
      <c r="K14" s="34"/>
      <c r="L14" s="34"/>
      <c r="M14" s="34"/>
      <c r="N14" s="34"/>
      <c r="O14" s="34"/>
      <c r="P14" s="34"/>
      <c r="Q14" s="34"/>
      <c r="R14" s="34"/>
      <c r="S14" s="34"/>
      <c r="T14" s="34"/>
      <c r="U14" s="34"/>
    </row>
    <row r="15" spans="1:21" ht="20.100000000000001" customHeight="1" x14ac:dyDescent="0.25">
      <c r="B15" s="37" t="s">
        <v>14</v>
      </c>
      <c r="C15" s="43">
        <v>1</v>
      </c>
      <c r="D15" s="44">
        <v>4</v>
      </c>
      <c r="E15" s="44">
        <v>1</v>
      </c>
      <c r="F15" s="44">
        <v>4</v>
      </c>
      <c r="G15" s="44">
        <v>2</v>
      </c>
      <c r="H15" s="44">
        <v>0</v>
      </c>
      <c r="I15" s="45">
        <v>1</v>
      </c>
      <c r="J15" s="34"/>
      <c r="K15" s="34"/>
      <c r="L15" s="34"/>
      <c r="M15" s="34"/>
      <c r="N15" s="34"/>
      <c r="O15" s="34"/>
      <c r="P15" s="34"/>
      <c r="Q15" s="34"/>
      <c r="R15" s="34"/>
      <c r="S15" s="34"/>
      <c r="T15" s="34"/>
      <c r="U15" s="34"/>
    </row>
    <row r="16" spans="1:21" ht="20.100000000000001" customHeight="1" x14ac:dyDescent="0.25">
      <c r="B16" s="37" t="s">
        <v>15</v>
      </c>
      <c r="C16" s="43">
        <v>1</v>
      </c>
      <c r="D16" s="44">
        <v>4</v>
      </c>
      <c r="E16" s="44">
        <v>1</v>
      </c>
      <c r="F16" s="44">
        <v>4</v>
      </c>
      <c r="G16" s="44">
        <v>2</v>
      </c>
      <c r="H16" s="44">
        <v>0</v>
      </c>
      <c r="I16" s="45">
        <v>1</v>
      </c>
      <c r="J16" s="34"/>
      <c r="K16" s="34"/>
      <c r="L16" s="34"/>
      <c r="M16" s="34"/>
      <c r="N16" s="34"/>
      <c r="O16" s="34"/>
      <c r="P16" s="34"/>
      <c r="Q16" s="34"/>
      <c r="R16" s="34"/>
      <c r="S16" s="34"/>
      <c r="T16" s="34"/>
      <c r="U16" s="34"/>
    </row>
    <row r="17" spans="2:21" ht="20.100000000000001" customHeight="1" x14ac:dyDescent="0.25">
      <c r="B17" s="37" t="s">
        <v>16</v>
      </c>
      <c r="C17" s="43">
        <v>1</v>
      </c>
      <c r="D17" s="44">
        <v>4</v>
      </c>
      <c r="E17" s="44">
        <v>1</v>
      </c>
      <c r="F17" s="44">
        <v>4</v>
      </c>
      <c r="G17" s="44">
        <v>1</v>
      </c>
      <c r="H17" s="44">
        <v>0</v>
      </c>
      <c r="I17" s="45">
        <v>1</v>
      </c>
      <c r="J17" s="34"/>
      <c r="K17" s="34"/>
      <c r="L17" s="34"/>
      <c r="M17" s="34"/>
      <c r="N17" s="34"/>
      <c r="O17" s="34"/>
      <c r="P17" s="34"/>
      <c r="Q17" s="34"/>
      <c r="R17" s="34"/>
      <c r="S17" s="34"/>
      <c r="T17" s="34"/>
      <c r="U17" s="34"/>
    </row>
    <row r="18" spans="2:21" ht="20.100000000000001" customHeight="1" x14ac:dyDescent="0.25">
      <c r="B18" s="37" t="s">
        <v>17</v>
      </c>
      <c r="C18" s="43">
        <v>1</v>
      </c>
      <c r="D18" s="44">
        <v>4</v>
      </c>
      <c r="E18" s="44">
        <v>1</v>
      </c>
      <c r="F18" s="44">
        <v>4</v>
      </c>
      <c r="G18" s="44">
        <v>2</v>
      </c>
      <c r="H18" s="44">
        <v>0</v>
      </c>
      <c r="I18" s="45">
        <v>1</v>
      </c>
      <c r="J18" s="34"/>
      <c r="K18" s="34"/>
      <c r="L18" s="34"/>
      <c r="M18" s="34"/>
      <c r="N18" s="34"/>
      <c r="O18" s="34"/>
      <c r="P18" s="34"/>
      <c r="Q18" s="34"/>
      <c r="R18" s="34"/>
      <c r="S18" s="34"/>
      <c r="T18" s="34"/>
      <c r="U18" s="34"/>
    </row>
    <row r="19" spans="2:21" ht="20.100000000000001" customHeight="1" x14ac:dyDescent="0.25">
      <c r="B19" s="37" t="s">
        <v>18</v>
      </c>
      <c r="C19" s="43">
        <v>1.5</v>
      </c>
      <c r="D19" s="44">
        <v>4</v>
      </c>
      <c r="E19" s="44">
        <v>1</v>
      </c>
      <c r="F19" s="44">
        <v>4</v>
      </c>
      <c r="G19" s="44">
        <v>2.5</v>
      </c>
      <c r="H19" s="44">
        <v>0</v>
      </c>
      <c r="I19" s="45">
        <v>1.5</v>
      </c>
      <c r="J19" s="34"/>
      <c r="K19" s="34"/>
      <c r="L19" s="34"/>
      <c r="M19" s="34"/>
      <c r="N19" s="34"/>
      <c r="O19" s="34"/>
      <c r="P19" s="34"/>
      <c r="Q19" s="34"/>
      <c r="R19" s="34"/>
      <c r="S19" s="34"/>
      <c r="T19" s="34"/>
      <c r="U19" s="34"/>
    </row>
    <row r="20" spans="2:21" ht="20.100000000000001" customHeight="1" x14ac:dyDescent="0.25">
      <c r="B20" s="13" t="s">
        <v>19</v>
      </c>
      <c r="C20" s="14">
        <v>0</v>
      </c>
      <c r="D20" s="44">
        <v>4</v>
      </c>
      <c r="E20" s="44">
        <v>1</v>
      </c>
      <c r="F20" s="15">
        <v>0</v>
      </c>
      <c r="G20" s="44">
        <v>1</v>
      </c>
      <c r="H20" s="44">
        <v>0</v>
      </c>
      <c r="I20" s="16">
        <v>0</v>
      </c>
      <c r="J20" s="34"/>
      <c r="K20" s="34"/>
      <c r="L20" s="34"/>
      <c r="M20" s="34"/>
      <c r="N20" s="34"/>
      <c r="O20" s="34"/>
      <c r="P20" s="34"/>
      <c r="Q20" s="34"/>
      <c r="R20" s="34"/>
      <c r="S20" s="34"/>
      <c r="T20" s="34"/>
      <c r="U20" s="34"/>
    </row>
    <row r="21" spans="2:21" ht="20.100000000000001" customHeight="1" x14ac:dyDescent="0.25">
      <c r="B21" s="13" t="s">
        <v>20</v>
      </c>
      <c r="C21" s="14">
        <v>0</v>
      </c>
      <c r="D21" s="44">
        <v>4</v>
      </c>
      <c r="E21" s="44">
        <v>1</v>
      </c>
      <c r="F21" s="15">
        <v>0</v>
      </c>
      <c r="G21" s="6">
        <v>1</v>
      </c>
      <c r="H21" s="44">
        <v>0</v>
      </c>
      <c r="I21" s="16">
        <v>0</v>
      </c>
      <c r="J21" s="34"/>
      <c r="K21" s="34"/>
      <c r="L21" s="34"/>
      <c r="M21" s="34"/>
      <c r="N21" s="34"/>
      <c r="O21" s="34"/>
      <c r="P21" s="34"/>
      <c r="Q21" s="34"/>
      <c r="R21" s="34"/>
      <c r="S21" s="34"/>
      <c r="T21" s="34"/>
      <c r="U21" s="34"/>
    </row>
    <row r="22" spans="2:21" ht="20.100000000000001" customHeight="1" x14ac:dyDescent="0.25">
      <c r="B22" s="37" t="s">
        <v>21</v>
      </c>
      <c r="C22" s="43">
        <v>1</v>
      </c>
      <c r="D22" s="44">
        <v>4</v>
      </c>
      <c r="E22" s="44">
        <v>1</v>
      </c>
      <c r="F22" s="44">
        <v>4</v>
      </c>
      <c r="G22" s="44">
        <v>2</v>
      </c>
      <c r="H22" s="44">
        <v>0</v>
      </c>
      <c r="I22" s="45">
        <v>1</v>
      </c>
      <c r="J22" s="34"/>
      <c r="K22" s="34"/>
      <c r="L22" s="34"/>
      <c r="M22" s="34"/>
      <c r="N22" s="34"/>
      <c r="O22" s="34"/>
      <c r="P22" s="34"/>
      <c r="Q22" s="34"/>
      <c r="R22" s="34"/>
      <c r="S22" s="34"/>
      <c r="T22" s="34"/>
      <c r="U22" s="34"/>
    </row>
    <row r="23" spans="2:21" ht="20.100000000000001" customHeight="1" x14ac:dyDescent="0.25">
      <c r="B23" s="37" t="s">
        <v>22</v>
      </c>
      <c r="C23" s="43">
        <v>1</v>
      </c>
      <c r="D23" s="44">
        <v>2</v>
      </c>
      <c r="E23" s="44">
        <v>1</v>
      </c>
      <c r="F23" s="44">
        <v>4</v>
      </c>
      <c r="G23" s="44">
        <v>2</v>
      </c>
      <c r="H23" s="44">
        <v>0</v>
      </c>
      <c r="I23" s="45">
        <v>1</v>
      </c>
      <c r="J23" s="34"/>
      <c r="K23" s="34"/>
      <c r="L23" s="34"/>
      <c r="M23" s="34"/>
      <c r="N23" s="34"/>
      <c r="O23" s="34"/>
      <c r="P23" s="34"/>
      <c r="Q23" s="34"/>
      <c r="R23" s="34"/>
      <c r="S23" s="34"/>
      <c r="T23" s="34"/>
      <c r="U23" s="34"/>
    </row>
    <row r="24" spans="2:21" ht="20.100000000000001" customHeight="1" x14ac:dyDescent="0.25">
      <c r="B24" s="37" t="s">
        <v>3</v>
      </c>
      <c r="C24" s="43">
        <v>1</v>
      </c>
      <c r="D24" s="44">
        <v>4</v>
      </c>
      <c r="E24" s="44">
        <v>1</v>
      </c>
      <c r="F24" s="44">
        <v>4</v>
      </c>
      <c r="G24" s="44">
        <v>2</v>
      </c>
      <c r="H24" s="44">
        <v>0</v>
      </c>
      <c r="I24" s="45">
        <v>1</v>
      </c>
      <c r="J24" s="34"/>
      <c r="K24" s="34"/>
      <c r="L24" s="34"/>
      <c r="M24" s="34"/>
      <c r="N24" s="34"/>
      <c r="O24" s="34"/>
      <c r="P24" s="34"/>
      <c r="Q24" s="34"/>
      <c r="R24" s="34"/>
      <c r="S24" s="34"/>
      <c r="T24" s="34"/>
      <c r="U24" s="34"/>
    </row>
    <row r="25" spans="2:21" ht="20.100000000000001" customHeight="1" thickBot="1" x14ac:dyDescent="0.3">
      <c r="B25" s="17" t="s">
        <v>23</v>
      </c>
      <c r="C25" s="41">
        <v>1</v>
      </c>
      <c r="D25" s="18">
        <v>0</v>
      </c>
      <c r="E25" s="18">
        <v>0</v>
      </c>
      <c r="F25" s="19">
        <v>4</v>
      </c>
      <c r="G25" s="19">
        <v>2</v>
      </c>
      <c r="H25" s="42">
        <v>0</v>
      </c>
      <c r="I25" s="20">
        <v>1</v>
      </c>
      <c r="J25" s="34"/>
      <c r="K25" s="34"/>
      <c r="L25" s="34"/>
      <c r="M25" s="34"/>
      <c r="N25" s="34"/>
      <c r="O25" s="34"/>
      <c r="P25" s="34"/>
      <c r="Q25" s="34"/>
      <c r="R25" s="34"/>
      <c r="S25" s="34"/>
      <c r="T25" s="34"/>
      <c r="U25" s="34"/>
    </row>
    <row r="26" spans="2:21" ht="20.100000000000001" customHeight="1" thickBot="1" x14ac:dyDescent="0.3">
      <c r="B26" s="51" t="s">
        <v>67</v>
      </c>
      <c r="C26" s="120" t="s">
        <v>44</v>
      </c>
      <c r="D26" s="135"/>
      <c r="E26" s="135"/>
      <c r="F26" s="135"/>
      <c r="G26" s="135"/>
      <c r="H26" s="135"/>
      <c r="I26" s="121"/>
      <c r="J26" s="34"/>
      <c r="K26" s="34"/>
      <c r="L26" s="34"/>
      <c r="M26" s="34"/>
      <c r="N26" s="34"/>
      <c r="O26" s="34"/>
      <c r="P26" s="34"/>
      <c r="Q26" s="34"/>
      <c r="R26" s="34"/>
      <c r="S26" s="34"/>
      <c r="T26" s="34"/>
      <c r="U26" s="34"/>
    </row>
    <row r="27" spans="2:21" ht="20.100000000000001" customHeight="1" x14ac:dyDescent="0.25">
      <c r="B27" s="34"/>
      <c r="C27" s="34"/>
      <c r="D27" s="34"/>
      <c r="E27" s="34"/>
      <c r="F27" s="34"/>
      <c r="G27" s="34"/>
      <c r="H27" s="34"/>
      <c r="I27" s="34"/>
      <c r="J27" s="34"/>
      <c r="K27" s="34"/>
      <c r="L27" s="34"/>
      <c r="M27" s="34"/>
      <c r="N27" s="34"/>
      <c r="O27" s="34"/>
      <c r="P27" s="34"/>
      <c r="Q27" s="34"/>
      <c r="R27" s="34"/>
      <c r="S27" s="34"/>
      <c r="T27" s="34"/>
      <c r="U27" s="34"/>
    </row>
    <row r="28" spans="2:21" ht="20.100000000000001" customHeight="1" thickBot="1" x14ac:dyDescent="0.3">
      <c r="B28" s="34"/>
      <c r="C28" s="34"/>
      <c r="D28" s="34"/>
      <c r="E28" s="34"/>
      <c r="F28" s="34"/>
      <c r="G28" s="34"/>
      <c r="H28" s="34"/>
      <c r="I28" s="34"/>
      <c r="J28" s="34"/>
      <c r="K28" s="34"/>
      <c r="L28" s="34"/>
      <c r="M28" s="34"/>
      <c r="N28" s="34"/>
      <c r="O28" s="34"/>
      <c r="P28" s="34"/>
      <c r="Q28" s="34"/>
      <c r="R28" s="34"/>
      <c r="S28" s="34"/>
      <c r="T28" s="34"/>
      <c r="U28" s="34"/>
    </row>
    <row r="29" spans="2:21" ht="20.100000000000001" customHeight="1" thickBot="1" x14ac:dyDescent="0.3">
      <c r="B29" s="132" t="s">
        <v>40</v>
      </c>
      <c r="C29" s="133"/>
      <c r="D29" s="133"/>
      <c r="E29" s="133"/>
      <c r="F29" s="133"/>
      <c r="G29" s="133"/>
      <c r="H29" s="133"/>
      <c r="I29" s="134"/>
      <c r="J29" s="35"/>
      <c r="K29" s="34"/>
      <c r="L29" s="34"/>
      <c r="M29" s="34"/>
      <c r="N29" s="34"/>
      <c r="O29" s="34"/>
      <c r="P29" s="35"/>
      <c r="Q29" s="35"/>
      <c r="R29" s="35"/>
      <c r="S29" s="35"/>
      <c r="T29" s="35"/>
      <c r="U29" s="35"/>
    </row>
    <row r="30" spans="2:21" ht="20.100000000000001" customHeight="1" thickBot="1" x14ac:dyDescent="0.3">
      <c r="B30" s="66" t="s">
        <v>66</v>
      </c>
      <c r="C30" s="118">
        <v>-6</v>
      </c>
      <c r="D30" s="116">
        <v>-5</v>
      </c>
      <c r="E30" s="116">
        <v>-4</v>
      </c>
      <c r="F30" s="116">
        <v>-3</v>
      </c>
      <c r="G30" s="116">
        <v>-2</v>
      </c>
      <c r="H30" s="116">
        <v>-1</v>
      </c>
      <c r="I30" s="49" t="s">
        <v>31</v>
      </c>
      <c r="J30" s="25"/>
      <c r="K30" s="34"/>
      <c r="L30" s="34"/>
      <c r="M30" s="34"/>
      <c r="N30" s="34"/>
      <c r="O30" s="34"/>
      <c r="P30" s="25"/>
      <c r="Q30" s="25"/>
      <c r="R30" s="6"/>
      <c r="S30" s="25"/>
      <c r="T30" s="25"/>
      <c r="U30" s="25"/>
    </row>
    <row r="31" spans="2:21" ht="20.100000000000001" customHeight="1" thickBot="1" x14ac:dyDescent="0.3">
      <c r="B31" s="21" t="s">
        <v>2</v>
      </c>
      <c r="C31" s="65">
        <v>1</v>
      </c>
      <c r="D31" s="26">
        <v>1</v>
      </c>
      <c r="E31" s="26">
        <v>1</v>
      </c>
      <c r="F31" s="26">
        <v>1</v>
      </c>
      <c r="G31" s="26">
        <v>1</v>
      </c>
      <c r="H31" s="26">
        <v>1</v>
      </c>
      <c r="I31" s="50"/>
      <c r="J31" s="25"/>
      <c r="K31" s="132" t="s">
        <v>45</v>
      </c>
      <c r="L31" s="133"/>
      <c r="M31" s="133"/>
      <c r="N31" s="133"/>
      <c r="O31" s="133"/>
      <c r="P31" s="134"/>
      <c r="Q31" s="25"/>
      <c r="R31" s="25"/>
      <c r="S31" s="25"/>
      <c r="T31" s="25"/>
      <c r="U31" s="25"/>
    </row>
    <row r="32" spans="2:21" ht="20.100000000000001" customHeight="1" thickBot="1" x14ac:dyDescent="0.3">
      <c r="B32" s="22" t="s">
        <v>33</v>
      </c>
      <c r="C32" s="23">
        <v>1</v>
      </c>
      <c r="D32" s="24">
        <v>1</v>
      </c>
      <c r="E32" s="24">
        <v>1</v>
      </c>
      <c r="F32" s="24">
        <v>1</v>
      </c>
      <c r="G32" s="24">
        <v>1</v>
      </c>
      <c r="H32" s="24">
        <v>1</v>
      </c>
      <c r="I32" s="50"/>
      <c r="J32" s="25"/>
      <c r="K32" s="132" t="s">
        <v>24</v>
      </c>
      <c r="L32" s="134"/>
      <c r="M32" s="47" t="s">
        <v>36</v>
      </c>
      <c r="N32" s="52" t="s">
        <v>37</v>
      </c>
      <c r="O32" s="52" t="s">
        <v>38</v>
      </c>
      <c r="P32" s="53" t="s">
        <v>39</v>
      </c>
      <c r="Q32" s="25"/>
      <c r="R32" s="25"/>
    </row>
    <row r="33" spans="2:21" ht="20.100000000000001" customHeight="1" thickBot="1" x14ac:dyDescent="0.3">
      <c r="B33" s="46" t="s">
        <v>34</v>
      </c>
      <c r="C33" s="61">
        <v>-1</v>
      </c>
      <c r="D33" s="60">
        <v>-1</v>
      </c>
      <c r="E33" s="60">
        <v>-1</v>
      </c>
      <c r="F33" s="60">
        <v>-1</v>
      </c>
      <c r="G33" s="60">
        <v>-1</v>
      </c>
      <c r="H33" s="60">
        <v>-1</v>
      </c>
      <c r="I33" s="50"/>
      <c r="J33" s="25"/>
      <c r="K33" s="129" t="s">
        <v>68</v>
      </c>
      <c r="L33" s="131"/>
      <c r="M33" s="39">
        <v>0</v>
      </c>
      <c r="N33" s="39">
        <v>0.5</v>
      </c>
      <c r="O33" s="39">
        <v>1</v>
      </c>
      <c r="P33" s="40">
        <v>1.5</v>
      </c>
      <c r="Q33" s="25"/>
      <c r="R33" s="25"/>
    </row>
    <row r="34" spans="2:21" ht="20.100000000000001" customHeight="1" thickBot="1" x14ac:dyDescent="0.3">
      <c r="B34" s="51" t="s">
        <v>35</v>
      </c>
      <c r="C34" s="38">
        <v>0</v>
      </c>
      <c r="D34" s="39">
        <v>0</v>
      </c>
      <c r="E34" s="39">
        <v>0</v>
      </c>
      <c r="F34" s="39">
        <v>0</v>
      </c>
      <c r="G34" s="39">
        <v>0</v>
      </c>
      <c r="H34" s="39">
        <v>0</v>
      </c>
      <c r="I34" s="40"/>
      <c r="J34" s="25"/>
      <c r="P34" s="25"/>
      <c r="Q34" s="25"/>
      <c r="R34" s="25"/>
    </row>
    <row r="35" spans="2:21" ht="20.100000000000001" customHeight="1" x14ac:dyDescent="0.25">
      <c r="B35" s="142" t="s">
        <v>76</v>
      </c>
      <c r="C35" s="144" t="s">
        <v>69</v>
      </c>
      <c r="D35" s="144"/>
      <c r="E35" s="144"/>
      <c r="F35" s="144"/>
      <c r="G35" s="144"/>
      <c r="H35" s="144"/>
      <c r="I35" s="145"/>
      <c r="J35" s="25"/>
      <c r="P35" s="25"/>
      <c r="Q35" s="25"/>
      <c r="R35" s="25"/>
      <c r="S35" s="25"/>
      <c r="T35" s="25"/>
      <c r="U35" s="25"/>
    </row>
    <row r="36" spans="2:21" ht="20.100000000000001" customHeight="1" thickBot="1" x14ac:dyDescent="0.3">
      <c r="B36" s="143"/>
      <c r="C36" s="146"/>
      <c r="D36" s="146"/>
      <c r="E36" s="146"/>
      <c r="F36" s="146"/>
      <c r="G36" s="146"/>
      <c r="H36" s="146"/>
      <c r="I36" s="147"/>
      <c r="J36" s="25"/>
      <c r="K36" s="25"/>
      <c r="L36" s="25"/>
      <c r="P36" s="25"/>
      <c r="Q36" s="25"/>
      <c r="R36" s="25"/>
      <c r="S36" s="25"/>
      <c r="T36" s="25"/>
      <c r="U36" s="25"/>
    </row>
    <row r="37" spans="2:21" ht="20.100000000000001" customHeight="1" x14ac:dyDescent="0.25">
      <c r="B37" s="25"/>
      <c r="C37" s="25"/>
      <c r="D37" s="25"/>
      <c r="E37" s="25"/>
      <c r="F37" s="25"/>
      <c r="G37" s="25"/>
      <c r="H37" s="25"/>
      <c r="I37" s="25"/>
      <c r="J37" s="25"/>
      <c r="K37" s="25"/>
      <c r="L37" s="25"/>
      <c r="M37" s="25"/>
      <c r="N37" s="25"/>
      <c r="O37" s="25"/>
      <c r="P37" s="25"/>
      <c r="Q37" s="25"/>
      <c r="R37" s="25"/>
      <c r="S37" s="25"/>
      <c r="T37" s="25"/>
      <c r="U37" s="25"/>
    </row>
    <row r="38" spans="2:21" ht="20.100000000000001" customHeight="1" thickBot="1" x14ac:dyDescent="0.3">
      <c r="B38" s="25"/>
      <c r="C38" s="25"/>
      <c r="D38" s="25"/>
      <c r="E38" s="25"/>
      <c r="F38" s="25"/>
      <c r="G38" s="25"/>
      <c r="H38" s="25"/>
      <c r="I38" s="25"/>
      <c r="J38" s="25"/>
      <c r="K38" s="25"/>
      <c r="L38" s="25"/>
      <c r="M38" s="25"/>
      <c r="N38" s="25"/>
      <c r="O38" s="25"/>
      <c r="P38" s="25"/>
      <c r="Q38" s="25"/>
      <c r="R38" s="25"/>
      <c r="S38" s="25"/>
      <c r="T38" s="25"/>
      <c r="U38" s="25"/>
    </row>
    <row r="39" spans="2:21" ht="20.100000000000001" customHeight="1" thickBot="1" x14ac:dyDescent="0.3">
      <c r="B39" s="132" t="s">
        <v>41</v>
      </c>
      <c r="C39" s="133"/>
      <c r="D39" s="133"/>
      <c r="E39" s="133"/>
      <c r="F39" s="133"/>
      <c r="G39" s="133"/>
      <c r="H39" s="133"/>
      <c r="I39" s="134"/>
      <c r="J39" s="25"/>
      <c r="K39" s="25"/>
      <c r="L39" s="25"/>
      <c r="M39" s="25"/>
      <c r="N39" s="25"/>
      <c r="O39" s="25"/>
      <c r="P39" s="25"/>
      <c r="Q39" s="25"/>
      <c r="R39" s="25"/>
      <c r="S39" s="25"/>
      <c r="T39" s="25"/>
      <c r="U39" s="25"/>
    </row>
    <row r="40" spans="2:21" ht="20.100000000000001" customHeight="1" thickBot="1" x14ac:dyDescent="0.3">
      <c r="B40" s="66" t="s">
        <v>66</v>
      </c>
      <c r="C40" s="47" t="s">
        <v>31</v>
      </c>
      <c r="D40" s="116">
        <v>8</v>
      </c>
      <c r="E40" s="116">
        <v>9</v>
      </c>
      <c r="F40" s="116">
        <v>10</v>
      </c>
      <c r="G40" s="116">
        <v>11</v>
      </c>
      <c r="H40" s="116">
        <v>12</v>
      </c>
      <c r="I40" s="117">
        <v>13</v>
      </c>
      <c r="J40" s="25"/>
      <c r="K40" s="132" t="s">
        <v>46</v>
      </c>
      <c r="L40" s="133"/>
      <c r="M40" s="133"/>
      <c r="N40" s="133"/>
      <c r="O40" s="133"/>
      <c r="P40" s="134"/>
      <c r="Q40" s="25"/>
      <c r="R40" s="25"/>
      <c r="S40" s="25"/>
      <c r="T40" s="25"/>
      <c r="U40" s="25"/>
    </row>
    <row r="41" spans="2:21" ht="20.100000000000001" customHeight="1" thickBot="1" x14ac:dyDescent="0.3">
      <c r="B41" s="21" t="s">
        <v>2</v>
      </c>
      <c r="C41" s="60"/>
      <c r="D41" s="26">
        <v>1</v>
      </c>
      <c r="E41" s="26">
        <v>1</v>
      </c>
      <c r="F41" s="26">
        <v>1</v>
      </c>
      <c r="G41" s="26">
        <v>1</v>
      </c>
      <c r="H41" s="26">
        <v>1</v>
      </c>
      <c r="I41" s="27">
        <v>1</v>
      </c>
      <c r="J41" s="25"/>
      <c r="K41" s="132" t="s">
        <v>84</v>
      </c>
      <c r="L41" s="134"/>
      <c r="M41" s="112" t="s">
        <v>36</v>
      </c>
      <c r="N41" s="52" t="s">
        <v>37</v>
      </c>
      <c r="O41" s="52" t="s">
        <v>38</v>
      </c>
      <c r="P41" s="53" t="s">
        <v>39</v>
      </c>
      <c r="Q41" s="25"/>
      <c r="R41" s="25"/>
      <c r="S41" s="25"/>
      <c r="T41" s="25"/>
      <c r="U41" s="25"/>
    </row>
    <row r="42" spans="2:21" ht="20.100000000000001" customHeight="1" thickBot="1" x14ac:dyDescent="0.3">
      <c r="B42" s="22" t="s">
        <v>33</v>
      </c>
      <c r="C42" s="60"/>
      <c r="D42" s="24">
        <v>1</v>
      </c>
      <c r="E42" s="24">
        <v>1</v>
      </c>
      <c r="F42" s="24">
        <v>1</v>
      </c>
      <c r="G42" s="24">
        <v>1</v>
      </c>
      <c r="H42" s="24">
        <v>1</v>
      </c>
      <c r="I42" s="28">
        <v>1</v>
      </c>
      <c r="J42" s="25"/>
      <c r="K42" s="129" t="s">
        <v>70</v>
      </c>
      <c r="L42" s="131"/>
      <c r="M42" s="113">
        <v>0</v>
      </c>
      <c r="N42" s="113">
        <v>0.5</v>
      </c>
      <c r="O42" s="113">
        <v>1</v>
      </c>
      <c r="P42" s="40">
        <v>1.5</v>
      </c>
      <c r="Q42" s="25"/>
      <c r="R42" s="25"/>
      <c r="S42" s="25"/>
      <c r="T42" s="25"/>
      <c r="U42" s="25"/>
    </row>
    <row r="43" spans="2:21" ht="20.100000000000001" customHeight="1" x14ac:dyDescent="0.25">
      <c r="B43" s="46" t="s">
        <v>34</v>
      </c>
      <c r="C43" s="60"/>
      <c r="D43" s="60">
        <v>-1</v>
      </c>
      <c r="E43" s="60">
        <v>-1</v>
      </c>
      <c r="F43" s="60">
        <v>-1</v>
      </c>
      <c r="G43" s="60">
        <v>-1</v>
      </c>
      <c r="H43" s="60">
        <v>-1</v>
      </c>
      <c r="I43" s="50">
        <v>-1</v>
      </c>
      <c r="J43" s="25"/>
      <c r="K43" s="34"/>
      <c r="L43" s="34"/>
      <c r="M43" s="34"/>
      <c r="N43" s="34"/>
      <c r="O43" s="34"/>
      <c r="P43" s="34"/>
      <c r="Q43" s="25"/>
      <c r="R43" s="25"/>
      <c r="S43" s="25"/>
      <c r="T43" s="25"/>
      <c r="U43" s="25"/>
    </row>
    <row r="44" spans="2:21" ht="20.100000000000001" customHeight="1" thickBot="1" x14ac:dyDescent="0.3">
      <c r="B44" s="51" t="s">
        <v>35</v>
      </c>
      <c r="C44" s="39"/>
      <c r="D44" s="39">
        <v>0</v>
      </c>
      <c r="E44" s="39">
        <v>0</v>
      </c>
      <c r="F44" s="39">
        <v>0</v>
      </c>
      <c r="G44" s="39">
        <v>0</v>
      </c>
      <c r="H44" s="39">
        <v>0</v>
      </c>
      <c r="I44" s="40">
        <v>0</v>
      </c>
      <c r="J44" s="25"/>
      <c r="K44" s="25"/>
      <c r="L44" s="25"/>
      <c r="M44" s="25"/>
      <c r="N44" s="25"/>
      <c r="O44" s="25"/>
      <c r="P44" s="25"/>
      <c r="Q44" s="25"/>
      <c r="R44" s="25"/>
      <c r="S44" s="25"/>
      <c r="T44" s="25"/>
      <c r="U44" s="25"/>
    </row>
    <row r="45" spans="2:21" ht="20.100000000000001" customHeight="1" x14ac:dyDescent="0.25">
      <c r="B45" s="142" t="s">
        <v>77</v>
      </c>
      <c r="C45" s="144" t="s">
        <v>72</v>
      </c>
      <c r="D45" s="144"/>
      <c r="E45" s="144"/>
      <c r="F45" s="144"/>
      <c r="G45" s="144"/>
      <c r="H45" s="144"/>
      <c r="I45" s="145"/>
      <c r="J45" s="25"/>
      <c r="K45" s="25"/>
      <c r="L45" s="25"/>
      <c r="M45" s="25"/>
      <c r="N45" s="25"/>
      <c r="O45" s="25"/>
      <c r="P45" s="25"/>
      <c r="Q45" s="25"/>
      <c r="R45" s="25"/>
      <c r="S45" s="25"/>
      <c r="T45" s="25"/>
      <c r="U45" s="25"/>
    </row>
    <row r="46" spans="2:21" ht="20.100000000000001" customHeight="1" thickBot="1" x14ac:dyDescent="0.3">
      <c r="B46" s="143"/>
      <c r="C46" s="146"/>
      <c r="D46" s="146"/>
      <c r="E46" s="146"/>
      <c r="F46" s="146"/>
      <c r="G46" s="146"/>
      <c r="H46" s="146"/>
      <c r="I46" s="147"/>
      <c r="J46" s="25"/>
      <c r="K46" s="25"/>
      <c r="L46" s="25"/>
      <c r="M46" s="25"/>
      <c r="N46" s="25"/>
      <c r="O46" s="25"/>
      <c r="P46" s="25"/>
      <c r="Q46" s="25"/>
      <c r="R46" s="25"/>
      <c r="S46" s="25"/>
      <c r="T46" s="25"/>
      <c r="U46" s="25"/>
    </row>
    <row r="47" spans="2:21" ht="20.100000000000001" customHeight="1" x14ac:dyDescent="0.25">
      <c r="B47" s="25"/>
      <c r="C47" s="25"/>
      <c r="D47" s="25"/>
      <c r="E47" s="25"/>
      <c r="F47" s="25"/>
      <c r="G47" s="25"/>
      <c r="H47" s="25"/>
      <c r="I47" s="25"/>
      <c r="J47" s="25"/>
      <c r="K47" s="25"/>
      <c r="L47" s="25"/>
      <c r="M47" s="25"/>
      <c r="N47" s="25"/>
      <c r="O47" s="25"/>
      <c r="P47" s="25"/>
      <c r="Q47" s="25"/>
      <c r="R47" s="25"/>
      <c r="S47" s="25"/>
      <c r="T47" s="25"/>
      <c r="U47" s="34"/>
    </row>
    <row r="48" spans="2:21" ht="20.100000000000001" customHeight="1" thickBot="1" x14ac:dyDescent="0.3">
      <c r="B48" s="25"/>
      <c r="C48" s="25"/>
      <c r="D48" s="25"/>
      <c r="E48" s="25"/>
      <c r="F48" s="25"/>
      <c r="G48" s="25"/>
      <c r="H48" s="25"/>
      <c r="I48" s="25"/>
      <c r="J48" s="25"/>
      <c r="K48" s="25"/>
      <c r="L48" s="25"/>
      <c r="M48" s="25"/>
      <c r="N48" s="25"/>
      <c r="O48" s="25"/>
      <c r="P48" s="25"/>
      <c r="Q48" s="25"/>
      <c r="R48" s="25"/>
      <c r="S48" s="25"/>
      <c r="T48" s="25"/>
      <c r="U48" s="34"/>
    </row>
    <row r="49" spans="2:23" ht="20.100000000000001" customHeight="1" thickBot="1" x14ac:dyDescent="0.3">
      <c r="B49" s="132" t="s">
        <v>42</v>
      </c>
      <c r="C49" s="133"/>
      <c r="D49" s="133"/>
      <c r="E49" s="133"/>
      <c r="F49" s="133"/>
      <c r="G49" s="133"/>
      <c r="H49" s="133"/>
      <c r="I49" s="133"/>
      <c r="J49" s="133"/>
      <c r="K49" s="133"/>
      <c r="L49" s="133"/>
      <c r="M49" s="133"/>
      <c r="N49" s="133"/>
      <c r="O49" s="134"/>
      <c r="P49" s="25"/>
      <c r="Q49" s="25"/>
      <c r="R49" s="25"/>
      <c r="S49" s="25"/>
      <c r="T49" s="25"/>
      <c r="U49" s="25"/>
    </row>
    <row r="50" spans="2:23" ht="20.100000000000001" customHeight="1" thickBot="1" x14ac:dyDescent="0.3">
      <c r="B50" s="66" t="s">
        <v>53</v>
      </c>
      <c r="C50" s="116">
        <v>-6</v>
      </c>
      <c r="D50" s="116">
        <v>-5</v>
      </c>
      <c r="E50" s="116">
        <v>-4</v>
      </c>
      <c r="F50" s="116">
        <v>-3</v>
      </c>
      <c r="G50" s="116">
        <v>-2</v>
      </c>
      <c r="H50" s="116">
        <v>-1</v>
      </c>
      <c r="I50" s="48" t="s">
        <v>31</v>
      </c>
      <c r="J50" s="116">
        <v>8</v>
      </c>
      <c r="K50" s="116">
        <v>9</v>
      </c>
      <c r="L50" s="116">
        <v>10</v>
      </c>
      <c r="M50" s="116">
        <v>11</v>
      </c>
      <c r="N50" s="116">
        <v>12</v>
      </c>
      <c r="O50" s="117">
        <v>13</v>
      </c>
      <c r="P50" s="25"/>
      <c r="Q50" s="132" t="s">
        <v>47</v>
      </c>
      <c r="R50" s="133"/>
      <c r="S50" s="133"/>
      <c r="T50" s="133"/>
      <c r="U50" s="133"/>
      <c r="V50" s="133"/>
      <c r="W50" s="134"/>
    </row>
    <row r="51" spans="2:23" ht="20.100000000000001" customHeight="1" thickBot="1" x14ac:dyDescent="0.3">
      <c r="B51" s="21" t="s">
        <v>2</v>
      </c>
      <c r="C51" s="26">
        <v>1</v>
      </c>
      <c r="D51" s="26">
        <v>1</v>
      </c>
      <c r="E51" s="26">
        <v>1</v>
      </c>
      <c r="F51" s="26">
        <v>1</v>
      </c>
      <c r="G51" s="26">
        <v>1</v>
      </c>
      <c r="H51" s="26">
        <v>1</v>
      </c>
      <c r="I51" s="60"/>
      <c r="J51" s="26">
        <v>1</v>
      </c>
      <c r="K51" s="26">
        <v>1</v>
      </c>
      <c r="L51" s="26">
        <v>1</v>
      </c>
      <c r="M51" s="26">
        <v>1</v>
      </c>
      <c r="N51" s="26">
        <v>1</v>
      </c>
      <c r="O51" s="27">
        <v>1</v>
      </c>
      <c r="P51" s="25"/>
      <c r="Q51" s="132" t="s">
        <v>83</v>
      </c>
      <c r="R51" s="133"/>
      <c r="S51" s="134"/>
      <c r="T51" s="112" t="s">
        <v>36</v>
      </c>
      <c r="U51" s="52" t="s">
        <v>37</v>
      </c>
      <c r="V51" s="52" t="s">
        <v>38</v>
      </c>
      <c r="W51" s="53" t="s">
        <v>39</v>
      </c>
    </row>
    <row r="52" spans="2:23" ht="20.100000000000001" customHeight="1" thickBot="1" x14ac:dyDescent="0.3">
      <c r="B52" s="22" t="s">
        <v>33</v>
      </c>
      <c r="C52" s="24">
        <v>1</v>
      </c>
      <c r="D52" s="24">
        <v>1</v>
      </c>
      <c r="E52" s="24">
        <v>1</v>
      </c>
      <c r="F52" s="24">
        <v>1</v>
      </c>
      <c r="G52" s="24">
        <v>1</v>
      </c>
      <c r="H52" s="24">
        <v>1</v>
      </c>
      <c r="I52" s="60"/>
      <c r="J52" s="24">
        <v>1</v>
      </c>
      <c r="K52" s="24">
        <v>1</v>
      </c>
      <c r="L52" s="24">
        <v>1</v>
      </c>
      <c r="M52" s="24">
        <v>1</v>
      </c>
      <c r="N52" s="24">
        <v>1</v>
      </c>
      <c r="O52" s="28">
        <v>1</v>
      </c>
      <c r="P52" s="25"/>
      <c r="Q52" s="132" t="s">
        <v>71</v>
      </c>
      <c r="R52" s="133"/>
      <c r="S52" s="134"/>
      <c r="T52" s="113">
        <v>0</v>
      </c>
      <c r="U52" s="113">
        <v>0.5</v>
      </c>
      <c r="V52" s="113">
        <v>1</v>
      </c>
      <c r="W52" s="40">
        <v>1.5</v>
      </c>
    </row>
    <row r="53" spans="2:23" ht="20.100000000000001" customHeight="1" x14ac:dyDescent="0.25">
      <c r="B53" s="46" t="s">
        <v>34</v>
      </c>
      <c r="C53" s="60">
        <v>-1</v>
      </c>
      <c r="D53" s="60">
        <v>-1</v>
      </c>
      <c r="E53" s="60">
        <v>-1</v>
      </c>
      <c r="F53" s="60">
        <v>-1</v>
      </c>
      <c r="G53" s="60">
        <v>-1</v>
      </c>
      <c r="H53" s="60">
        <v>-1</v>
      </c>
      <c r="I53" s="60"/>
      <c r="J53" s="60">
        <v>-1</v>
      </c>
      <c r="K53" s="60">
        <v>-1</v>
      </c>
      <c r="L53" s="60">
        <v>-1</v>
      </c>
      <c r="M53" s="60">
        <v>-1</v>
      </c>
      <c r="N53" s="60">
        <v>-1</v>
      </c>
      <c r="O53" s="50">
        <v>-1</v>
      </c>
      <c r="P53" s="25"/>
      <c r="Q53" s="25"/>
      <c r="R53" s="25"/>
      <c r="S53" s="25"/>
      <c r="T53" s="25"/>
      <c r="U53" s="25"/>
    </row>
    <row r="54" spans="2:23" ht="20.100000000000001" customHeight="1" thickBot="1" x14ac:dyDescent="0.3">
      <c r="B54" s="51" t="s">
        <v>35</v>
      </c>
      <c r="C54" s="39">
        <v>0</v>
      </c>
      <c r="D54" s="39">
        <v>0</v>
      </c>
      <c r="E54" s="39">
        <v>0</v>
      </c>
      <c r="F54" s="39">
        <v>0</v>
      </c>
      <c r="G54" s="39">
        <v>0</v>
      </c>
      <c r="H54" s="39">
        <v>0</v>
      </c>
      <c r="I54" s="39"/>
      <c r="J54" s="39">
        <v>0</v>
      </c>
      <c r="K54" s="39">
        <v>0</v>
      </c>
      <c r="L54" s="39">
        <v>0</v>
      </c>
      <c r="M54" s="39">
        <v>0</v>
      </c>
      <c r="N54" s="39">
        <v>0</v>
      </c>
      <c r="O54" s="40">
        <v>0</v>
      </c>
      <c r="P54" s="25"/>
      <c r="Q54" s="25"/>
      <c r="R54" s="25"/>
      <c r="S54" s="25"/>
      <c r="T54" s="25"/>
      <c r="U54" s="25"/>
    </row>
    <row r="55" spans="2:23" ht="20.100000000000001" customHeight="1" x14ac:dyDescent="0.25">
      <c r="B55" s="142" t="s">
        <v>78</v>
      </c>
      <c r="C55" s="148" t="s">
        <v>73</v>
      </c>
      <c r="D55" s="144"/>
      <c r="E55" s="144"/>
      <c r="F55" s="144"/>
      <c r="G55" s="144"/>
      <c r="H55" s="144"/>
      <c r="I55" s="144"/>
      <c r="J55" s="144"/>
      <c r="K55" s="144"/>
      <c r="L55" s="144"/>
      <c r="M55" s="144"/>
      <c r="N55" s="144"/>
      <c r="O55" s="145"/>
      <c r="P55" s="25"/>
      <c r="Q55" s="25"/>
      <c r="R55" s="25"/>
      <c r="S55" s="25"/>
      <c r="T55" s="25"/>
      <c r="U55" s="25"/>
    </row>
    <row r="56" spans="2:23" ht="20.100000000000001" customHeight="1" thickBot="1" x14ac:dyDescent="0.3">
      <c r="B56" s="143"/>
      <c r="C56" s="149"/>
      <c r="D56" s="146"/>
      <c r="E56" s="146"/>
      <c r="F56" s="146"/>
      <c r="G56" s="146"/>
      <c r="H56" s="146"/>
      <c r="I56" s="146"/>
      <c r="J56" s="146"/>
      <c r="K56" s="146"/>
      <c r="L56" s="146"/>
      <c r="M56" s="146"/>
      <c r="N56" s="146"/>
      <c r="O56" s="147"/>
      <c r="P56" s="25"/>
      <c r="Q56" s="25"/>
      <c r="R56" s="25"/>
      <c r="S56" s="25"/>
      <c r="T56" s="25"/>
      <c r="U56" s="25"/>
    </row>
    <row r="57" spans="2:23" ht="20.100000000000001" customHeight="1" x14ac:dyDescent="0.25">
      <c r="B57" s="25"/>
      <c r="C57" s="25"/>
      <c r="D57" s="25"/>
      <c r="M57" s="25"/>
      <c r="N57" s="25"/>
      <c r="O57" s="25"/>
      <c r="P57" s="25"/>
      <c r="Q57" s="25"/>
      <c r="R57" s="25"/>
      <c r="S57" s="25"/>
      <c r="T57" s="25"/>
      <c r="U57" s="25"/>
    </row>
    <row r="58" spans="2:23" ht="20.100000000000001" customHeight="1" thickBot="1" x14ac:dyDescent="0.3">
      <c r="B58" s="29"/>
      <c r="C58" s="29"/>
      <c r="D58" s="29"/>
      <c r="E58" s="29"/>
      <c r="F58" s="29"/>
      <c r="G58" s="29"/>
      <c r="H58" s="29"/>
      <c r="I58" s="34"/>
      <c r="J58" s="34"/>
      <c r="K58" s="34"/>
      <c r="L58" s="34"/>
      <c r="M58" s="34"/>
      <c r="N58" s="34"/>
      <c r="O58" s="34"/>
      <c r="P58" s="34"/>
      <c r="Q58" s="34"/>
      <c r="R58" s="34"/>
      <c r="S58" s="34"/>
      <c r="T58" s="34"/>
      <c r="U58" s="34"/>
    </row>
    <row r="59" spans="2:23" ht="20.100000000000001" customHeight="1" thickBot="1" x14ac:dyDescent="0.3">
      <c r="B59" s="136" t="s">
        <v>50</v>
      </c>
      <c r="C59" s="137"/>
      <c r="D59" s="138"/>
      <c r="E59" s="34"/>
      <c r="F59" s="34"/>
      <c r="G59" s="34"/>
      <c r="H59" s="34"/>
      <c r="I59" s="34"/>
      <c r="J59" s="34"/>
      <c r="K59" s="25"/>
    </row>
    <row r="60" spans="2:23" ht="20.100000000000001" customHeight="1" thickBot="1" x14ac:dyDescent="0.3">
      <c r="B60" s="67" t="s">
        <v>66</v>
      </c>
      <c r="C60" s="116">
        <v>7</v>
      </c>
      <c r="D60" s="117">
        <v>8</v>
      </c>
      <c r="E60" s="29"/>
      <c r="F60" s="136" t="s">
        <v>48</v>
      </c>
      <c r="G60" s="137"/>
      <c r="H60" s="137"/>
      <c r="I60" s="138"/>
      <c r="J60" s="29"/>
      <c r="K60" s="29"/>
    </row>
    <row r="61" spans="2:23" ht="20.100000000000001" customHeight="1" thickBot="1" x14ac:dyDescent="0.3">
      <c r="B61" s="30" t="s">
        <v>2</v>
      </c>
      <c r="C61" s="31">
        <v>1</v>
      </c>
      <c r="D61" s="32">
        <v>1</v>
      </c>
      <c r="E61" s="29"/>
      <c r="F61" s="67" t="s">
        <v>79</v>
      </c>
      <c r="G61" s="54">
        <v>2</v>
      </c>
      <c r="H61" s="55">
        <v>1</v>
      </c>
      <c r="I61" s="56" t="s">
        <v>43</v>
      </c>
      <c r="J61" s="33"/>
      <c r="K61" s="34"/>
    </row>
    <row r="62" spans="2:23" ht="20.100000000000001" customHeight="1" thickBot="1" x14ac:dyDescent="0.3">
      <c r="B62" s="22" t="s">
        <v>33</v>
      </c>
      <c r="C62" s="24">
        <v>1</v>
      </c>
      <c r="D62" s="28">
        <v>1</v>
      </c>
      <c r="E62" s="29"/>
      <c r="F62" s="57" t="s">
        <v>81</v>
      </c>
      <c r="G62" s="58">
        <v>0</v>
      </c>
      <c r="H62" s="58">
        <v>0.5</v>
      </c>
      <c r="I62" s="59">
        <v>4</v>
      </c>
      <c r="J62" s="29"/>
      <c r="K62" s="34"/>
    </row>
    <row r="63" spans="2:23" ht="20.100000000000001" customHeight="1" thickBot="1" x14ac:dyDescent="0.3">
      <c r="B63" s="57" t="s">
        <v>35</v>
      </c>
      <c r="C63" s="58">
        <v>0</v>
      </c>
      <c r="D63" s="59">
        <v>0</v>
      </c>
      <c r="E63" s="29"/>
      <c r="F63" s="34"/>
      <c r="G63" s="34"/>
      <c r="H63" s="34"/>
      <c r="I63" s="34"/>
      <c r="J63" s="34"/>
      <c r="K63" s="34"/>
    </row>
    <row r="64" spans="2:23" ht="20.100000000000001" customHeight="1" thickBot="1" x14ac:dyDescent="0.3">
      <c r="B64" s="67" t="s">
        <v>79</v>
      </c>
      <c r="C64" s="120" t="s">
        <v>80</v>
      </c>
      <c r="D64" s="121"/>
      <c r="E64" s="29"/>
      <c r="F64" s="34"/>
      <c r="G64" s="34"/>
      <c r="H64" s="34"/>
      <c r="I64" s="34"/>
      <c r="J64" s="34"/>
      <c r="K64" s="34"/>
    </row>
    <row r="65" spans="1:28" ht="20.100000000000001" customHeight="1" x14ac:dyDescent="0.25">
      <c r="B65" s="34"/>
      <c r="C65" s="34"/>
      <c r="D65" s="34"/>
      <c r="E65" s="34"/>
      <c r="F65" s="34"/>
      <c r="G65" s="34"/>
      <c r="H65" s="34"/>
      <c r="I65" s="34"/>
      <c r="J65" s="34"/>
      <c r="K65" s="34"/>
    </row>
    <row r="66" spans="1:28" ht="20.100000000000001" customHeight="1" thickBot="1" x14ac:dyDescent="0.3">
      <c r="B66" s="34"/>
      <c r="C66" s="34"/>
      <c r="D66" s="34"/>
      <c r="E66" s="34"/>
      <c r="F66" s="34"/>
      <c r="G66" s="34"/>
      <c r="H66" s="34"/>
      <c r="I66" s="34"/>
      <c r="J66" s="34"/>
      <c r="K66" s="34"/>
    </row>
    <row r="67" spans="1:28" ht="20.100000000000001" customHeight="1" thickBot="1" x14ac:dyDescent="0.3">
      <c r="B67" s="132" t="s">
        <v>74</v>
      </c>
      <c r="C67" s="133"/>
      <c r="D67" s="133"/>
      <c r="E67" s="133"/>
      <c r="F67" s="133"/>
      <c r="G67" s="133"/>
      <c r="H67" s="133"/>
      <c r="I67" s="134"/>
      <c r="J67" s="34"/>
      <c r="K67" s="34"/>
    </row>
    <row r="68" spans="1:28" ht="20.100000000000001" customHeight="1" x14ac:dyDescent="0.25">
      <c r="B68" s="122" t="s">
        <v>82</v>
      </c>
      <c r="C68" s="123"/>
      <c r="D68" s="126" t="s">
        <v>75</v>
      </c>
      <c r="E68" s="127"/>
      <c r="F68" s="127"/>
      <c r="G68" s="127"/>
      <c r="H68" s="127"/>
      <c r="I68" s="128"/>
      <c r="J68" s="34"/>
      <c r="K68" s="34"/>
    </row>
    <row r="69" spans="1:28" ht="20.100000000000001" customHeight="1" thickBot="1" x14ac:dyDescent="0.3">
      <c r="A69" s="4"/>
      <c r="B69" s="124"/>
      <c r="C69" s="125"/>
      <c r="D69" s="129"/>
      <c r="E69" s="130"/>
      <c r="F69" s="130"/>
      <c r="G69" s="130"/>
      <c r="H69" s="130"/>
      <c r="I69" s="131"/>
      <c r="J69" s="70"/>
      <c r="K69" s="70"/>
      <c r="Y69" s="4"/>
      <c r="Z69" s="4"/>
      <c r="AA69" s="4"/>
      <c r="AB69" s="4"/>
    </row>
    <row r="70" spans="1:28" ht="20.100000000000001" customHeight="1" x14ac:dyDescent="0.25">
      <c r="A70" s="4"/>
      <c r="B70" s="25"/>
      <c r="C70" s="25"/>
      <c r="D70" s="25"/>
      <c r="E70" s="25"/>
      <c r="F70" s="25"/>
      <c r="G70" s="25"/>
      <c r="H70" s="25"/>
      <c r="I70" s="70"/>
      <c r="J70" s="70"/>
      <c r="K70" s="70"/>
      <c r="Y70" s="4"/>
      <c r="Z70" s="4"/>
      <c r="AA70" s="4"/>
      <c r="AB70" s="4"/>
    </row>
    <row r="71" spans="1:28" ht="20.100000000000001" customHeight="1" x14ac:dyDescent="0.25">
      <c r="A71" s="4"/>
      <c r="B71" s="25"/>
      <c r="C71" s="25"/>
      <c r="D71" s="25"/>
      <c r="E71" s="25"/>
      <c r="F71" s="25"/>
      <c r="G71" s="25"/>
      <c r="H71" s="25"/>
      <c r="I71" s="70"/>
      <c r="J71" s="70"/>
      <c r="K71" s="70"/>
      <c r="Y71" s="4"/>
      <c r="Z71" s="4"/>
      <c r="AA71" s="4"/>
      <c r="AB71" s="4"/>
    </row>
    <row r="72" spans="1:28" ht="20.100000000000001" customHeight="1" x14ac:dyDescent="0.25"/>
    <row r="103" spans="2:29" x14ac:dyDescent="0.25">
      <c r="AC103" s="4"/>
    </row>
    <row r="104" spans="2:29" x14ac:dyDescent="0.2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row>
    <row r="105" spans="2:29" x14ac:dyDescent="0.2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row>
    <row r="106" spans="2:29" x14ac:dyDescent="0.2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row>
    <row r="107" spans="2:29" x14ac:dyDescent="0.25">
      <c r="B107" s="4"/>
      <c r="C107" s="4"/>
      <c r="D107" s="4"/>
      <c r="E107" s="4"/>
      <c r="F107" s="4"/>
      <c r="G107" s="4"/>
      <c r="H107" s="4"/>
      <c r="I107" s="4"/>
      <c r="J107" s="4"/>
      <c r="K107" s="4"/>
      <c r="L107" s="4"/>
      <c r="M107" s="4"/>
      <c r="N107" s="4"/>
      <c r="O107" s="83"/>
      <c r="P107" s="83"/>
      <c r="Q107" s="83"/>
      <c r="R107" s="83"/>
      <c r="S107" s="83"/>
      <c r="T107" s="4"/>
      <c r="U107" s="4"/>
      <c r="V107" s="4"/>
      <c r="W107" s="4"/>
      <c r="X107" s="4"/>
      <c r="Y107" s="4"/>
      <c r="Z107" s="4"/>
      <c r="AA107" s="4"/>
      <c r="AB107" s="4"/>
      <c r="AC107" s="4"/>
    </row>
    <row r="108" spans="2:29" x14ac:dyDescent="0.25">
      <c r="B108" s="4"/>
      <c r="C108" s="4"/>
      <c r="D108" s="4"/>
      <c r="E108" s="4"/>
      <c r="F108" s="71"/>
      <c r="G108" s="71"/>
      <c r="H108" s="71"/>
      <c r="I108" s="71"/>
      <c r="J108" s="71"/>
      <c r="K108" s="71"/>
      <c r="L108" s="71"/>
      <c r="M108" s="71"/>
      <c r="N108" s="71"/>
      <c r="O108" s="83"/>
      <c r="P108" s="4"/>
      <c r="Q108" s="4"/>
      <c r="R108" s="4"/>
      <c r="S108" s="4"/>
      <c r="T108" s="71"/>
      <c r="U108" s="4"/>
      <c r="V108" s="4"/>
      <c r="W108" s="4"/>
      <c r="X108" s="4"/>
      <c r="Y108" s="4"/>
      <c r="Z108" s="4"/>
      <c r="AA108" s="4"/>
      <c r="AB108" s="4"/>
      <c r="AC108" s="4"/>
    </row>
    <row r="109" spans="2:29" x14ac:dyDescent="0.25">
      <c r="B109" s="4"/>
      <c r="C109" s="4"/>
      <c r="D109" s="4"/>
      <c r="E109" s="4"/>
      <c r="F109" s="71"/>
      <c r="G109" s="71"/>
      <c r="H109" s="71"/>
      <c r="I109" s="71"/>
      <c r="J109" s="71"/>
      <c r="K109" s="71"/>
      <c r="L109" s="71"/>
      <c r="M109" s="71"/>
      <c r="N109" s="71"/>
      <c r="O109" s="83"/>
      <c r="P109" s="4"/>
      <c r="Q109" s="4"/>
      <c r="R109" s="4"/>
      <c r="S109" s="4"/>
      <c r="T109" s="71"/>
      <c r="U109" s="2"/>
      <c r="V109" s="4"/>
      <c r="W109" s="4"/>
      <c r="X109" s="4"/>
      <c r="Y109" s="4"/>
      <c r="Z109" s="4"/>
      <c r="AA109" s="4"/>
      <c r="AB109" s="4"/>
      <c r="AC109" s="4"/>
    </row>
    <row r="110" spans="2:29" x14ac:dyDescent="0.25">
      <c r="B110" s="4"/>
      <c r="C110" s="4"/>
      <c r="D110" s="4"/>
      <c r="E110" s="4"/>
      <c r="F110" s="71"/>
      <c r="G110" s="71"/>
      <c r="H110" s="71"/>
      <c r="I110" s="71"/>
      <c r="J110" s="71"/>
      <c r="K110" s="71"/>
      <c r="L110" s="71"/>
      <c r="M110" s="71"/>
      <c r="N110" s="71"/>
      <c r="O110" s="83"/>
      <c r="P110" s="4"/>
      <c r="Q110" s="4"/>
      <c r="R110" s="4"/>
      <c r="S110" s="4"/>
      <c r="T110" s="71"/>
      <c r="U110" s="4"/>
      <c r="V110" s="4"/>
      <c r="W110" s="4"/>
      <c r="X110" s="4"/>
      <c r="Y110" s="4"/>
      <c r="Z110" s="4"/>
      <c r="AA110" s="4"/>
      <c r="AB110" s="4"/>
      <c r="AC110" s="4"/>
    </row>
    <row r="111" spans="2:29" x14ac:dyDescent="0.25">
      <c r="B111" s="4"/>
      <c r="C111" s="4"/>
      <c r="D111" s="4"/>
      <c r="E111" s="4"/>
      <c r="F111" s="71"/>
      <c r="G111" s="71"/>
      <c r="H111" s="71"/>
      <c r="I111" s="71"/>
      <c r="J111" s="71"/>
      <c r="K111" s="71"/>
      <c r="L111" s="71"/>
      <c r="M111" s="71"/>
      <c r="N111" s="71"/>
      <c r="O111" s="83"/>
      <c r="P111" s="4"/>
      <c r="Q111" s="4"/>
      <c r="R111" s="4"/>
      <c r="S111" s="4"/>
      <c r="T111" s="71"/>
      <c r="U111" s="4"/>
      <c r="V111" s="4"/>
      <c r="W111" s="4"/>
      <c r="X111" s="4"/>
      <c r="Y111" s="4"/>
      <c r="Z111" s="4"/>
      <c r="AA111" s="4"/>
      <c r="AB111" s="4"/>
      <c r="AC111" s="4"/>
    </row>
    <row r="112" spans="2:29" x14ac:dyDescent="0.25">
      <c r="B112" s="4"/>
      <c r="C112" s="4"/>
      <c r="D112" s="4"/>
      <c r="E112" s="4"/>
      <c r="F112" s="71"/>
      <c r="G112" s="71"/>
      <c r="H112" s="71"/>
      <c r="I112" s="71"/>
      <c r="J112" s="71"/>
      <c r="K112" s="71"/>
      <c r="L112" s="71"/>
      <c r="M112" s="71"/>
      <c r="N112" s="71"/>
      <c r="O112" s="83"/>
      <c r="P112" s="4"/>
      <c r="Q112" s="4"/>
      <c r="R112" s="4"/>
      <c r="S112" s="4"/>
      <c r="T112" s="71"/>
      <c r="U112" s="4"/>
      <c r="V112" s="4"/>
      <c r="W112" s="4"/>
      <c r="X112" s="4"/>
      <c r="Y112" s="4"/>
      <c r="Z112" s="4"/>
      <c r="AA112" s="4"/>
      <c r="AB112" s="4"/>
      <c r="AC112" s="4"/>
    </row>
    <row r="113" spans="2:29" x14ac:dyDescent="0.25">
      <c r="B113" s="4"/>
      <c r="C113" s="4"/>
      <c r="D113" s="4"/>
      <c r="E113" s="4"/>
      <c r="F113" s="71"/>
      <c r="G113" s="71"/>
      <c r="H113" s="71"/>
      <c r="I113" s="71"/>
      <c r="J113" s="71"/>
      <c r="K113" s="71"/>
      <c r="L113" s="71"/>
      <c r="M113" s="71"/>
      <c r="N113" s="71"/>
      <c r="O113" s="83"/>
      <c r="P113" s="4"/>
      <c r="Q113" s="4"/>
      <c r="R113" s="4"/>
      <c r="S113" s="4"/>
      <c r="T113" s="71"/>
      <c r="U113" s="4"/>
      <c r="V113" s="4"/>
      <c r="W113" s="4"/>
      <c r="X113" s="4"/>
      <c r="Y113" s="4"/>
      <c r="Z113" s="4"/>
      <c r="AA113" s="4"/>
      <c r="AB113" s="4"/>
      <c r="AC113" s="4"/>
    </row>
    <row r="114" spans="2:29" x14ac:dyDescent="0.25">
      <c r="B114" s="4"/>
      <c r="C114" s="4"/>
      <c r="D114" s="4"/>
      <c r="E114" s="4"/>
      <c r="F114" s="71"/>
      <c r="G114" s="71"/>
      <c r="H114" s="71"/>
      <c r="I114" s="71"/>
      <c r="J114" s="71"/>
      <c r="K114" s="71"/>
      <c r="L114" s="71"/>
      <c r="M114" s="71"/>
      <c r="N114" s="71"/>
      <c r="O114" s="71"/>
      <c r="P114" s="71"/>
      <c r="Q114" s="71"/>
      <c r="R114" s="71"/>
      <c r="S114" s="71"/>
      <c r="T114" s="71"/>
      <c r="U114" s="4"/>
      <c r="V114" s="4"/>
      <c r="W114" s="4"/>
      <c r="X114" s="4"/>
      <c r="Y114" s="4"/>
      <c r="Z114" s="4"/>
      <c r="AA114" s="4"/>
      <c r="AB114" s="4"/>
      <c r="AC114" s="4"/>
    </row>
    <row r="115" spans="2:29" x14ac:dyDescent="0.25">
      <c r="B115" s="4"/>
      <c r="C115" s="4"/>
      <c r="D115" s="4"/>
      <c r="E115" s="4"/>
      <c r="F115" s="71"/>
      <c r="G115" s="71"/>
      <c r="H115" s="71"/>
      <c r="I115" s="71"/>
      <c r="J115" s="71"/>
      <c r="K115" s="71"/>
      <c r="L115" s="71"/>
      <c r="M115" s="71"/>
      <c r="N115" s="71"/>
      <c r="O115" s="71"/>
      <c r="P115" s="71"/>
      <c r="Q115" s="71"/>
      <c r="R115" s="71"/>
      <c r="S115" s="71"/>
      <c r="T115" s="71"/>
      <c r="U115" s="4"/>
      <c r="V115" s="4"/>
      <c r="W115" s="4"/>
      <c r="X115" s="4"/>
      <c r="Y115" s="4"/>
      <c r="Z115" s="4"/>
      <c r="AA115" s="4"/>
      <c r="AB115" s="4"/>
      <c r="AC115" s="4"/>
    </row>
    <row r="116" spans="2:29" x14ac:dyDescent="0.25">
      <c r="B116" s="4"/>
      <c r="C116" s="4"/>
      <c r="D116" s="4"/>
      <c r="E116" s="4"/>
      <c r="F116" s="71"/>
      <c r="G116" s="71"/>
      <c r="H116" s="71"/>
      <c r="I116" s="71"/>
      <c r="J116" s="71"/>
      <c r="K116" s="71"/>
      <c r="L116" s="71"/>
      <c r="M116" s="71"/>
      <c r="N116" s="71"/>
      <c r="O116" s="71"/>
      <c r="P116" s="71"/>
      <c r="Q116" s="71"/>
      <c r="R116" s="71"/>
      <c r="S116" s="71"/>
      <c r="T116" s="71"/>
      <c r="U116" s="4"/>
      <c r="V116" s="4"/>
      <c r="W116" s="4"/>
      <c r="X116" s="4"/>
      <c r="Y116" s="4"/>
      <c r="Z116" s="4"/>
      <c r="AA116" s="4"/>
      <c r="AB116" s="4"/>
      <c r="AC116" s="4"/>
    </row>
    <row r="117" spans="2:29" x14ac:dyDescent="0.25">
      <c r="B117" s="4"/>
      <c r="C117" s="4"/>
      <c r="D117" s="4"/>
      <c r="E117" s="4"/>
      <c r="F117" s="84"/>
      <c r="G117" s="4"/>
      <c r="H117" s="4"/>
      <c r="I117" s="4"/>
      <c r="J117" s="4"/>
      <c r="K117" s="4"/>
      <c r="L117" s="4"/>
      <c r="M117" s="4"/>
      <c r="N117" s="4"/>
      <c r="O117" s="4"/>
      <c r="P117" s="4"/>
      <c r="Q117" s="4"/>
      <c r="R117" s="4"/>
      <c r="S117" s="4"/>
      <c r="T117" s="4"/>
      <c r="U117" s="4"/>
      <c r="V117" s="4"/>
      <c r="W117" s="4"/>
      <c r="X117" s="4"/>
      <c r="Y117" s="4"/>
      <c r="Z117" s="4"/>
      <c r="AA117" s="4"/>
      <c r="AB117" s="4"/>
      <c r="AC117" s="4"/>
    </row>
    <row r="118" spans="2:29" x14ac:dyDescent="0.25">
      <c r="B118" s="4"/>
      <c r="C118" s="4"/>
      <c r="D118" s="4"/>
      <c r="E118" s="4"/>
      <c r="F118" s="71"/>
      <c r="G118" s="4"/>
      <c r="H118" s="4"/>
      <c r="I118" s="4"/>
      <c r="J118" s="4"/>
      <c r="K118" s="4"/>
      <c r="L118" s="4"/>
      <c r="M118" s="4"/>
      <c r="N118" s="4"/>
      <c r="O118" s="4"/>
      <c r="P118" s="4"/>
      <c r="Q118" s="4"/>
      <c r="R118" s="4"/>
      <c r="S118" s="4"/>
      <c r="T118" s="4"/>
      <c r="U118" s="4"/>
      <c r="V118" s="4"/>
      <c r="W118" s="4"/>
      <c r="X118" s="4"/>
      <c r="Y118" s="4"/>
      <c r="Z118" s="4"/>
      <c r="AA118" s="4"/>
      <c r="AB118" s="4"/>
      <c r="AC118" s="4"/>
    </row>
    <row r="119" spans="2:29" x14ac:dyDescent="0.25">
      <c r="B119" s="4"/>
      <c r="C119" s="4"/>
      <c r="D119" s="4"/>
      <c r="E119" s="4"/>
      <c r="F119" s="71"/>
      <c r="G119" s="4"/>
      <c r="H119" s="4"/>
      <c r="I119" s="4"/>
      <c r="J119" s="4"/>
      <c r="K119" s="4"/>
      <c r="L119" s="4"/>
      <c r="M119" s="4"/>
      <c r="N119" s="4"/>
      <c r="O119" s="4"/>
      <c r="P119" s="4"/>
      <c r="Q119" s="4"/>
      <c r="R119" s="4"/>
      <c r="S119" s="4"/>
      <c r="T119" s="4"/>
      <c r="U119" s="4"/>
      <c r="V119" s="4"/>
      <c r="W119" s="4"/>
      <c r="X119" s="4"/>
      <c r="Y119" s="4"/>
      <c r="Z119" s="4"/>
      <c r="AA119" s="4"/>
      <c r="AB119" s="4"/>
      <c r="AC119" s="4"/>
    </row>
    <row r="120" spans="2:29" x14ac:dyDescent="0.25">
      <c r="B120" s="4"/>
      <c r="C120" s="4"/>
      <c r="D120" s="4"/>
      <c r="E120" s="4"/>
      <c r="F120" s="71"/>
      <c r="G120" s="4"/>
      <c r="H120" s="4"/>
      <c r="I120" s="4"/>
      <c r="J120" s="4"/>
      <c r="K120" s="4"/>
      <c r="L120" s="4"/>
      <c r="M120" s="4"/>
      <c r="N120" s="4"/>
      <c r="O120" s="4"/>
      <c r="P120" s="4"/>
      <c r="Q120" s="4"/>
      <c r="R120" s="4"/>
      <c r="S120" s="4"/>
      <c r="T120" s="4"/>
      <c r="U120" s="4"/>
      <c r="V120" s="4"/>
      <c r="W120" s="4"/>
      <c r="X120" s="4"/>
      <c r="Y120" s="4"/>
      <c r="Z120" s="4"/>
      <c r="AA120" s="4"/>
      <c r="AB120" s="4"/>
      <c r="AC120" s="4"/>
    </row>
    <row r="121" spans="2:29" x14ac:dyDescent="0.25">
      <c r="B121" s="4"/>
      <c r="C121" s="4"/>
      <c r="D121" s="4"/>
      <c r="E121" s="4"/>
      <c r="F121" s="71"/>
      <c r="G121" s="71"/>
      <c r="H121" s="71"/>
      <c r="I121" s="71"/>
      <c r="J121" s="71"/>
      <c r="K121" s="71"/>
      <c r="L121" s="71"/>
      <c r="M121" s="71"/>
      <c r="N121" s="71"/>
      <c r="O121" s="71"/>
      <c r="P121" s="71"/>
      <c r="Q121" s="71"/>
      <c r="R121" s="71"/>
      <c r="S121" s="71"/>
      <c r="T121" s="71"/>
      <c r="U121" s="4"/>
      <c r="V121" s="4"/>
      <c r="W121" s="4"/>
      <c r="X121" s="4"/>
      <c r="Y121" s="4"/>
      <c r="Z121" s="4"/>
      <c r="AA121" s="4"/>
      <c r="AB121" s="4"/>
      <c r="AC121" s="4"/>
    </row>
    <row r="122" spans="2:29" x14ac:dyDescent="0.25">
      <c r="B122" s="4"/>
      <c r="C122" s="71"/>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row>
    <row r="123" spans="2:29" x14ac:dyDescent="0.25">
      <c r="B123" s="4"/>
      <c r="C123" s="71"/>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row>
    <row r="124" spans="2:29" x14ac:dyDescent="0.2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row>
    <row r="125" spans="2:29" x14ac:dyDescent="0.2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row>
    <row r="126" spans="2:29" x14ac:dyDescent="0.2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row>
    <row r="127" spans="2:29" x14ac:dyDescent="0.2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row>
    <row r="128" spans="2:29" x14ac:dyDescent="0.2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row>
    <row r="129" spans="2:29" x14ac:dyDescent="0.2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row>
    <row r="130" spans="2:29" x14ac:dyDescent="0.2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row>
    <row r="131" spans="2:29" x14ac:dyDescent="0.2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row>
    <row r="132" spans="2:29" x14ac:dyDescent="0.2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row>
  </sheetData>
  <mergeCells count="26">
    <mergeCell ref="Q50:W50"/>
    <mergeCell ref="Q51:S51"/>
    <mergeCell ref="Q52:S52"/>
    <mergeCell ref="B45:B46"/>
    <mergeCell ref="C45:I46"/>
    <mergeCell ref="K31:P31"/>
    <mergeCell ref="B49:O49"/>
    <mergeCell ref="B55:B56"/>
    <mergeCell ref="C55:O56"/>
    <mergeCell ref="K32:L32"/>
    <mergeCell ref="K33:L33"/>
    <mergeCell ref="K40:P40"/>
    <mergeCell ref="K41:L41"/>
    <mergeCell ref="K42:L42"/>
    <mergeCell ref="C2:I2"/>
    <mergeCell ref="B39:I39"/>
    <mergeCell ref="B29:I29"/>
    <mergeCell ref="B35:B36"/>
    <mergeCell ref="C35:I36"/>
    <mergeCell ref="C64:D64"/>
    <mergeCell ref="B68:C69"/>
    <mergeCell ref="D68:I69"/>
    <mergeCell ref="B67:I67"/>
    <mergeCell ref="C26:I26"/>
    <mergeCell ref="B59:D59"/>
    <mergeCell ref="F60:I60"/>
  </mergeCells>
  <pageMargins left="0.70866141732283472" right="0.70866141732283472" top="0.74803149606299213" bottom="0.74803149606299213" header="0.31496062992125984" footer="0.31496062992125984"/>
  <pageSetup paperSize="9" scale="43" fitToHeight="0" orientation="portrait" r:id="rId1"/>
  <headerFooter>
    <oddHeader>&amp;CTable S4 / Sheet 1</oddHeader>
    <oddFooter>&amp;CPage &amp;P</oddFooter>
  </headerFooter>
  <ignoredErrors>
    <ignoredError sqref="I6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8"/>
  <sheetViews>
    <sheetView workbookViewId="0"/>
  </sheetViews>
  <sheetFormatPr baseColWidth="10" defaultRowHeight="15" x14ac:dyDescent="0.25"/>
  <sheetData>
    <row r="1" spans="2:28" ht="15.75" thickBot="1" x14ac:dyDescent="0.3">
      <c r="B1" s="4"/>
      <c r="C1" s="4"/>
      <c r="D1" s="4"/>
      <c r="E1" s="4"/>
      <c r="F1" s="4"/>
      <c r="G1" s="4"/>
      <c r="H1" s="4"/>
      <c r="I1" s="4"/>
      <c r="J1" s="4"/>
      <c r="K1" s="4"/>
      <c r="L1" s="4"/>
      <c r="M1" s="4"/>
      <c r="N1" s="4"/>
      <c r="O1" s="4"/>
      <c r="P1" s="4"/>
      <c r="Q1" s="4"/>
      <c r="R1" s="4"/>
      <c r="S1" s="4"/>
      <c r="T1" s="4"/>
      <c r="U1" s="4"/>
      <c r="V1" s="4"/>
      <c r="W1" s="4"/>
      <c r="X1" s="4"/>
      <c r="Y1" s="4"/>
      <c r="Z1" s="4"/>
      <c r="AA1" s="4"/>
      <c r="AB1" s="4"/>
    </row>
    <row r="2" spans="2:28" ht="15.75" thickBot="1" x14ac:dyDescent="0.3">
      <c r="B2" s="73" t="s">
        <v>61</v>
      </c>
      <c r="C2" s="156" t="s">
        <v>60</v>
      </c>
      <c r="D2" s="156"/>
      <c r="E2" s="156"/>
      <c r="F2" s="156"/>
      <c r="G2" s="156"/>
      <c r="H2" s="156"/>
      <c r="I2" s="156"/>
      <c r="J2" s="156"/>
      <c r="K2" s="156"/>
      <c r="L2" s="156"/>
      <c r="M2" s="156"/>
      <c r="N2" s="156"/>
      <c r="O2" s="156"/>
      <c r="P2" s="156"/>
      <c r="Q2" s="156"/>
      <c r="R2" s="156"/>
      <c r="S2" s="156"/>
      <c r="T2" s="156"/>
      <c r="U2" s="156"/>
      <c r="V2" s="156"/>
      <c r="W2" s="156"/>
      <c r="X2" s="156"/>
      <c r="Y2" s="156"/>
      <c r="Z2" s="156"/>
      <c r="AA2" s="157"/>
    </row>
    <row r="3" spans="2:28" ht="15.75" thickBot="1" x14ac:dyDescent="0.3">
      <c r="B3" s="73" t="s">
        <v>0</v>
      </c>
      <c r="C3" s="5">
        <v>200</v>
      </c>
      <c r="D3" s="71"/>
      <c r="E3" s="1"/>
      <c r="F3" s="1"/>
      <c r="G3" s="1"/>
      <c r="H3" s="1"/>
      <c r="I3" s="1"/>
    </row>
    <row r="4" spans="2:28" ht="16.5" thickBot="1" x14ac:dyDescent="0.3">
      <c r="B4" s="72" t="s">
        <v>1</v>
      </c>
      <c r="C4" s="158" t="str">
        <f>MID(C2,C3,19)</f>
        <v>GALSEGQFYSPPESFAGSD</v>
      </c>
      <c r="D4" s="159"/>
      <c r="E4" s="160"/>
      <c r="F4" s="1"/>
      <c r="H4" s="99"/>
      <c r="I4" s="100">
        <v>-6</v>
      </c>
      <c r="J4" s="101">
        <v>-5</v>
      </c>
      <c r="K4" s="101">
        <v>-4</v>
      </c>
      <c r="L4" s="101">
        <v>-3</v>
      </c>
      <c r="M4" s="101">
        <v>-2</v>
      </c>
      <c r="N4" s="102">
        <v>-1</v>
      </c>
      <c r="O4" s="100">
        <v>1</v>
      </c>
      <c r="P4" s="101">
        <v>2</v>
      </c>
      <c r="Q4" s="101">
        <v>3</v>
      </c>
      <c r="R4" s="103">
        <v>4</v>
      </c>
      <c r="S4" s="101">
        <v>5</v>
      </c>
      <c r="T4" s="101">
        <v>6</v>
      </c>
      <c r="U4" s="104">
        <v>7</v>
      </c>
      <c r="V4" s="101">
        <v>8</v>
      </c>
      <c r="W4" s="101">
        <v>9</v>
      </c>
      <c r="X4" s="101">
        <v>10</v>
      </c>
      <c r="Y4" s="101">
        <v>11</v>
      </c>
      <c r="Z4" s="101">
        <v>12</v>
      </c>
      <c r="AA4" s="102">
        <v>13</v>
      </c>
    </row>
    <row r="5" spans="2:28" ht="16.5" thickBot="1" x14ac:dyDescent="0.3">
      <c r="B5" s="1"/>
      <c r="C5" s="1"/>
      <c r="D5" s="1"/>
      <c r="E5" s="1"/>
      <c r="F5" s="1"/>
      <c r="H5" s="90" t="s">
        <v>4</v>
      </c>
      <c r="I5" s="93">
        <v>0</v>
      </c>
      <c r="J5" s="94">
        <v>0</v>
      </c>
      <c r="K5" s="94">
        <v>0</v>
      </c>
      <c r="L5" s="94">
        <v>0</v>
      </c>
      <c r="M5" s="94">
        <v>0</v>
      </c>
      <c r="N5" s="95">
        <v>0</v>
      </c>
      <c r="O5" s="93">
        <v>1</v>
      </c>
      <c r="P5" s="94">
        <v>4</v>
      </c>
      <c r="Q5" s="94">
        <v>1</v>
      </c>
      <c r="R5" s="94">
        <v>4</v>
      </c>
      <c r="S5" s="94">
        <v>0</v>
      </c>
      <c r="T5" s="94">
        <v>0</v>
      </c>
      <c r="U5" s="95">
        <v>1</v>
      </c>
      <c r="V5" s="94">
        <v>0</v>
      </c>
      <c r="W5" s="94">
        <v>0</v>
      </c>
      <c r="X5" s="94">
        <v>0</v>
      </c>
      <c r="Y5" s="94">
        <v>0</v>
      </c>
      <c r="Z5" s="94">
        <v>0</v>
      </c>
      <c r="AA5" s="95">
        <v>0</v>
      </c>
    </row>
    <row r="6" spans="2:28" ht="16.5" thickBot="1" x14ac:dyDescent="0.3">
      <c r="B6" s="161" t="s">
        <v>65</v>
      </c>
      <c r="C6" s="162"/>
      <c r="D6" s="74">
        <f>SUM(O30:U30)</f>
        <v>2</v>
      </c>
      <c r="E6" s="68"/>
      <c r="F6" s="1"/>
      <c r="H6" s="90" t="s">
        <v>5</v>
      </c>
      <c r="I6" s="93">
        <v>0</v>
      </c>
      <c r="J6" s="94">
        <v>0</v>
      </c>
      <c r="K6" s="94">
        <v>0</v>
      </c>
      <c r="L6" s="94">
        <v>0</v>
      </c>
      <c r="M6" s="94">
        <v>0</v>
      </c>
      <c r="N6" s="95">
        <v>0</v>
      </c>
      <c r="O6" s="93">
        <v>1</v>
      </c>
      <c r="P6" s="94">
        <v>4</v>
      </c>
      <c r="Q6" s="94">
        <v>1</v>
      </c>
      <c r="R6" s="94">
        <v>4</v>
      </c>
      <c r="S6" s="94">
        <v>0</v>
      </c>
      <c r="T6" s="94">
        <v>0</v>
      </c>
      <c r="U6" s="95">
        <v>1</v>
      </c>
      <c r="V6" s="94">
        <v>0</v>
      </c>
      <c r="W6" s="94">
        <v>0</v>
      </c>
      <c r="X6" s="94">
        <v>0</v>
      </c>
      <c r="Y6" s="94">
        <v>0</v>
      </c>
      <c r="Z6" s="94">
        <v>0</v>
      </c>
      <c r="AA6" s="95">
        <v>0</v>
      </c>
    </row>
    <row r="7" spans="2:28" ht="16.5" thickBot="1" x14ac:dyDescent="0.3">
      <c r="B7" s="75"/>
      <c r="C7" s="75"/>
      <c r="D7" s="75"/>
      <c r="E7" s="3"/>
      <c r="H7" s="91" t="s">
        <v>6</v>
      </c>
      <c r="I7" s="93">
        <v>1</v>
      </c>
      <c r="J7" s="94">
        <v>1</v>
      </c>
      <c r="K7" s="94">
        <v>1</v>
      </c>
      <c r="L7" s="94">
        <v>1</v>
      </c>
      <c r="M7" s="94">
        <v>1</v>
      </c>
      <c r="N7" s="95">
        <v>1</v>
      </c>
      <c r="O7" s="93">
        <v>0</v>
      </c>
      <c r="P7" s="94">
        <v>4</v>
      </c>
      <c r="Q7" s="94">
        <v>1</v>
      </c>
      <c r="R7" s="94">
        <v>4</v>
      </c>
      <c r="S7" s="94">
        <v>4</v>
      </c>
      <c r="T7" s="94">
        <v>0</v>
      </c>
      <c r="U7" s="95">
        <v>0</v>
      </c>
      <c r="V7" s="94">
        <v>1</v>
      </c>
      <c r="W7" s="94">
        <v>1</v>
      </c>
      <c r="X7" s="94">
        <v>1</v>
      </c>
      <c r="Y7" s="94">
        <v>1</v>
      </c>
      <c r="Z7" s="94">
        <v>1</v>
      </c>
      <c r="AA7" s="95">
        <v>1</v>
      </c>
    </row>
    <row r="8" spans="2:28" ht="15.75" x14ac:dyDescent="0.25">
      <c r="B8" s="126" t="s">
        <v>24</v>
      </c>
      <c r="C8" s="127"/>
      <c r="D8" s="76">
        <f>SUM(I30:N30)</f>
        <v>2</v>
      </c>
      <c r="E8" s="3"/>
      <c r="H8" s="91" t="s">
        <v>7</v>
      </c>
      <c r="I8" s="93">
        <v>1</v>
      </c>
      <c r="J8" s="94">
        <v>1</v>
      </c>
      <c r="K8" s="94">
        <v>1</v>
      </c>
      <c r="L8" s="94">
        <v>1</v>
      </c>
      <c r="M8" s="94">
        <v>1</v>
      </c>
      <c r="N8" s="95">
        <v>1</v>
      </c>
      <c r="O8" s="93">
        <v>0</v>
      </c>
      <c r="P8" s="94">
        <v>4</v>
      </c>
      <c r="Q8" s="94">
        <v>1</v>
      </c>
      <c r="R8" s="94">
        <v>4</v>
      </c>
      <c r="S8" s="94">
        <v>4</v>
      </c>
      <c r="T8" s="94">
        <v>0</v>
      </c>
      <c r="U8" s="95">
        <v>0</v>
      </c>
      <c r="V8" s="94">
        <v>1</v>
      </c>
      <c r="W8" s="94">
        <v>1</v>
      </c>
      <c r="X8" s="94">
        <v>1</v>
      </c>
      <c r="Y8" s="94">
        <v>1</v>
      </c>
      <c r="Z8" s="94">
        <v>1</v>
      </c>
      <c r="AA8" s="95">
        <v>1</v>
      </c>
    </row>
    <row r="9" spans="2:28" ht="16.5" thickBot="1" x14ac:dyDescent="0.3">
      <c r="B9" s="129" t="s">
        <v>59</v>
      </c>
      <c r="C9" s="130"/>
      <c r="D9" s="77">
        <f>IF(D8&gt;='Phospho-FFAT Score calculator'!$I$38,'Phospho-FFAT Score calculator'!$J$38,IF(D8&gt;='Phospho-FFAT Score calculator'!I$39,'Phospho-FFAT Score calculator'!J$39,IF(D8&gt;='Phospho-FFAT Score calculator'!I$40,'Phospho-FFAT Score calculator'!J$40,'Phospho-FFAT Score calculator'!J$42)))</f>
        <v>1</v>
      </c>
      <c r="E9" s="3"/>
      <c r="H9" s="90" t="s">
        <v>8</v>
      </c>
      <c r="I9" s="93">
        <v>0</v>
      </c>
      <c r="J9" s="94">
        <v>0</v>
      </c>
      <c r="K9" s="94">
        <v>0</v>
      </c>
      <c r="L9" s="94">
        <v>0</v>
      </c>
      <c r="M9" s="94">
        <v>0</v>
      </c>
      <c r="N9" s="95">
        <v>0</v>
      </c>
      <c r="O9" s="93">
        <v>1</v>
      </c>
      <c r="P9" s="94">
        <v>0</v>
      </c>
      <c r="Q9" s="94">
        <v>0</v>
      </c>
      <c r="R9" s="94">
        <v>4</v>
      </c>
      <c r="S9" s="94">
        <v>2</v>
      </c>
      <c r="T9" s="94">
        <v>0</v>
      </c>
      <c r="U9" s="95">
        <v>1</v>
      </c>
      <c r="V9" s="94">
        <v>0</v>
      </c>
      <c r="W9" s="94">
        <v>0</v>
      </c>
      <c r="X9" s="94">
        <v>0</v>
      </c>
      <c r="Y9" s="94">
        <v>0</v>
      </c>
      <c r="Z9" s="94">
        <v>0</v>
      </c>
      <c r="AA9" s="95">
        <v>0</v>
      </c>
    </row>
    <row r="10" spans="2:28" ht="16.5" thickBot="1" x14ac:dyDescent="0.3">
      <c r="B10" s="75"/>
      <c r="C10" s="75"/>
      <c r="D10" s="75"/>
      <c r="E10" s="3"/>
      <c r="H10" s="90" t="s">
        <v>9</v>
      </c>
      <c r="I10" s="93">
        <v>0</v>
      </c>
      <c r="J10" s="94">
        <v>0</v>
      </c>
      <c r="K10" s="94">
        <v>0</v>
      </c>
      <c r="L10" s="94">
        <v>0</v>
      </c>
      <c r="M10" s="94">
        <v>0</v>
      </c>
      <c r="N10" s="95">
        <v>0</v>
      </c>
      <c r="O10" s="93">
        <v>1</v>
      </c>
      <c r="P10" s="94">
        <v>4</v>
      </c>
      <c r="Q10" s="94">
        <v>1</v>
      </c>
      <c r="R10" s="94">
        <v>4</v>
      </c>
      <c r="S10" s="94">
        <v>1</v>
      </c>
      <c r="T10" s="94">
        <v>0</v>
      </c>
      <c r="U10" s="95">
        <v>1</v>
      </c>
      <c r="V10" s="94">
        <v>0</v>
      </c>
      <c r="W10" s="94">
        <v>0</v>
      </c>
      <c r="X10" s="94">
        <v>0</v>
      </c>
      <c r="Y10" s="94">
        <v>0</v>
      </c>
      <c r="Z10" s="94">
        <v>0</v>
      </c>
      <c r="AA10" s="95">
        <v>0</v>
      </c>
    </row>
    <row r="11" spans="2:28" ht="15.75" x14ac:dyDescent="0.25">
      <c r="B11" s="126" t="s">
        <v>25</v>
      </c>
      <c r="C11" s="127"/>
      <c r="D11" s="76">
        <f>SUM(V30:AA30)</f>
        <v>3</v>
      </c>
      <c r="E11" s="3"/>
      <c r="H11" s="90" t="s">
        <v>10</v>
      </c>
      <c r="I11" s="93">
        <v>0</v>
      </c>
      <c r="J11" s="94">
        <v>0</v>
      </c>
      <c r="K11" s="94">
        <v>0</v>
      </c>
      <c r="L11" s="94">
        <v>0</v>
      </c>
      <c r="M11" s="94">
        <v>0</v>
      </c>
      <c r="N11" s="95">
        <v>0</v>
      </c>
      <c r="O11" s="93">
        <v>1.5</v>
      </c>
      <c r="P11" s="94">
        <v>4</v>
      </c>
      <c r="Q11" s="94">
        <v>1</v>
      </c>
      <c r="R11" s="94">
        <v>4</v>
      </c>
      <c r="S11" s="94">
        <v>2.5</v>
      </c>
      <c r="T11" s="94">
        <v>0</v>
      </c>
      <c r="U11" s="95">
        <v>1.5</v>
      </c>
      <c r="V11" s="94">
        <v>0</v>
      </c>
      <c r="W11" s="94">
        <v>0</v>
      </c>
      <c r="X11" s="94">
        <v>0</v>
      </c>
      <c r="Y11" s="94">
        <v>0</v>
      </c>
      <c r="Z11" s="94">
        <v>0</v>
      </c>
      <c r="AA11" s="95">
        <v>0</v>
      </c>
    </row>
    <row r="12" spans="2:28" ht="16.5" thickBot="1" x14ac:dyDescent="0.3">
      <c r="B12" s="129" t="s">
        <v>58</v>
      </c>
      <c r="C12" s="130"/>
      <c r="D12" s="77">
        <f>IF(D11&gt;='Phospho-FFAT Score calculator'!$I$38,'Phospho-FFAT Score calculator'!$J$38,IF(D11&gt;='Phospho-FFAT Score calculator'!I$39,'Phospho-FFAT Score calculator'!J$39,IF(D11&gt;='Phospho-FFAT Score calculator'!I$40,'Phospho-FFAT Score calculator'!J$40,'Phospho-FFAT Score calculator'!J$42)))</f>
        <v>0.5</v>
      </c>
      <c r="E12" s="3"/>
      <c r="H12" s="90" t="s">
        <v>11</v>
      </c>
      <c r="I12" s="93">
        <v>0</v>
      </c>
      <c r="J12" s="94">
        <v>0</v>
      </c>
      <c r="K12" s="94">
        <v>0</v>
      </c>
      <c r="L12" s="94">
        <v>0</v>
      </c>
      <c r="M12" s="94">
        <v>0</v>
      </c>
      <c r="N12" s="95">
        <v>0</v>
      </c>
      <c r="O12" s="93">
        <v>1</v>
      </c>
      <c r="P12" s="94">
        <v>4</v>
      </c>
      <c r="Q12" s="94">
        <v>1</v>
      </c>
      <c r="R12" s="94">
        <v>4</v>
      </c>
      <c r="S12" s="94">
        <v>2</v>
      </c>
      <c r="T12" s="94">
        <v>0</v>
      </c>
      <c r="U12" s="95">
        <v>1</v>
      </c>
      <c r="V12" s="94">
        <v>0</v>
      </c>
      <c r="W12" s="94">
        <v>0</v>
      </c>
      <c r="X12" s="94">
        <v>0</v>
      </c>
      <c r="Y12" s="94">
        <v>0</v>
      </c>
      <c r="Z12" s="94">
        <v>0</v>
      </c>
      <c r="AA12" s="95">
        <v>0</v>
      </c>
    </row>
    <row r="13" spans="2:28" ht="16.5" thickBot="1" x14ac:dyDescent="0.3">
      <c r="B13" s="75"/>
      <c r="C13" s="75"/>
      <c r="D13" s="75"/>
      <c r="E13" s="3"/>
      <c r="H13" s="90" t="s">
        <v>12</v>
      </c>
      <c r="I13" s="93">
        <v>-1</v>
      </c>
      <c r="J13" s="94">
        <v>-1</v>
      </c>
      <c r="K13" s="94">
        <v>-1</v>
      </c>
      <c r="L13" s="94">
        <v>-1</v>
      </c>
      <c r="M13" s="94">
        <v>-1</v>
      </c>
      <c r="N13" s="95">
        <v>-1</v>
      </c>
      <c r="O13" s="93">
        <v>1.5</v>
      </c>
      <c r="P13" s="94">
        <v>4</v>
      </c>
      <c r="Q13" s="94">
        <v>1</v>
      </c>
      <c r="R13" s="94">
        <v>4</v>
      </c>
      <c r="S13" s="94">
        <v>2.5</v>
      </c>
      <c r="T13" s="94">
        <v>0</v>
      </c>
      <c r="U13" s="95">
        <v>1.5</v>
      </c>
      <c r="V13" s="94">
        <v>-1</v>
      </c>
      <c r="W13" s="94">
        <v>-1</v>
      </c>
      <c r="X13" s="94">
        <v>-1</v>
      </c>
      <c r="Y13" s="94">
        <v>-1</v>
      </c>
      <c r="Z13" s="94">
        <v>-1</v>
      </c>
      <c r="AA13" s="95">
        <v>-1</v>
      </c>
    </row>
    <row r="14" spans="2:28" ht="15.75" x14ac:dyDescent="0.25">
      <c r="B14" s="126" t="s">
        <v>27</v>
      </c>
      <c r="C14" s="127"/>
      <c r="D14" s="76">
        <f>D11+D8</f>
        <v>5</v>
      </c>
      <c r="E14" s="3"/>
      <c r="H14" s="90" t="s">
        <v>13</v>
      </c>
      <c r="I14" s="93">
        <v>0</v>
      </c>
      <c r="J14" s="94">
        <v>0</v>
      </c>
      <c r="K14" s="94">
        <v>0</v>
      </c>
      <c r="L14" s="94">
        <v>0</v>
      </c>
      <c r="M14" s="94">
        <v>0</v>
      </c>
      <c r="N14" s="95">
        <v>0</v>
      </c>
      <c r="O14" s="93">
        <v>1</v>
      </c>
      <c r="P14" s="94">
        <v>4</v>
      </c>
      <c r="Q14" s="94">
        <v>1</v>
      </c>
      <c r="R14" s="94">
        <v>4</v>
      </c>
      <c r="S14" s="94">
        <v>2</v>
      </c>
      <c r="T14" s="94">
        <v>0</v>
      </c>
      <c r="U14" s="95">
        <v>1</v>
      </c>
      <c r="V14" s="94">
        <v>0</v>
      </c>
      <c r="W14" s="94">
        <v>0</v>
      </c>
      <c r="X14" s="94">
        <v>0</v>
      </c>
      <c r="Y14" s="94">
        <v>0</v>
      </c>
      <c r="Z14" s="94">
        <v>0</v>
      </c>
      <c r="AA14" s="95">
        <v>0</v>
      </c>
    </row>
    <row r="15" spans="2:28" ht="16.5" thickBot="1" x14ac:dyDescent="0.3">
      <c r="B15" s="129" t="s">
        <v>57</v>
      </c>
      <c r="C15" s="130"/>
      <c r="D15" s="77">
        <f>IF(D14&gt;='Phospho-FFAT Score calculator'!I45,'Phospho-FFAT Score calculator'!J45,IF(D14&gt;='Phospho-FFAT Score calculator'!I46,'Phospho-FFAT Score calculator'!J46,IF(D14&gt;='Phospho-FFAT Score calculator'!I47,'Phospho-FFAT Score calculator'!J47,'Phospho-FFAT Score calculator'!J48)))</f>
        <v>0.5</v>
      </c>
      <c r="E15" s="3"/>
      <c r="H15" s="90" t="s">
        <v>14</v>
      </c>
      <c r="I15" s="93">
        <v>0</v>
      </c>
      <c r="J15" s="94">
        <v>0</v>
      </c>
      <c r="K15" s="94">
        <v>0</v>
      </c>
      <c r="L15" s="94">
        <v>0</v>
      </c>
      <c r="M15" s="94">
        <v>0</v>
      </c>
      <c r="N15" s="95">
        <v>0</v>
      </c>
      <c r="O15" s="93">
        <v>1</v>
      </c>
      <c r="P15" s="94">
        <v>4</v>
      </c>
      <c r="Q15" s="94">
        <v>1</v>
      </c>
      <c r="R15" s="94">
        <v>4</v>
      </c>
      <c r="S15" s="94">
        <v>2</v>
      </c>
      <c r="T15" s="94">
        <v>0</v>
      </c>
      <c r="U15" s="95">
        <v>1</v>
      </c>
      <c r="V15" s="94">
        <v>0</v>
      </c>
      <c r="W15" s="94">
        <v>0</v>
      </c>
      <c r="X15" s="94">
        <v>0</v>
      </c>
      <c r="Y15" s="94">
        <v>0</v>
      </c>
      <c r="Z15" s="94">
        <v>0</v>
      </c>
      <c r="AA15" s="95">
        <v>0</v>
      </c>
    </row>
    <row r="16" spans="2:28" ht="16.5" thickBot="1" x14ac:dyDescent="0.3">
      <c r="B16" s="75"/>
      <c r="C16" s="75"/>
      <c r="D16" s="75"/>
      <c r="E16" s="3"/>
      <c r="H16" s="90" t="s">
        <v>15</v>
      </c>
      <c r="I16" s="93">
        <v>0</v>
      </c>
      <c r="J16" s="94">
        <v>0</v>
      </c>
      <c r="K16" s="94">
        <v>0</v>
      </c>
      <c r="L16" s="94">
        <v>0</v>
      </c>
      <c r="M16" s="94">
        <v>0</v>
      </c>
      <c r="N16" s="95">
        <v>0</v>
      </c>
      <c r="O16" s="93">
        <v>1</v>
      </c>
      <c r="P16" s="94">
        <v>4</v>
      </c>
      <c r="Q16" s="94">
        <v>1</v>
      </c>
      <c r="R16" s="94">
        <v>4</v>
      </c>
      <c r="S16" s="94">
        <v>2</v>
      </c>
      <c r="T16" s="94">
        <v>0</v>
      </c>
      <c r="U16" s="95">
        <v>1</v>
      </c>
      <c r="V16" s="94">
        <v>0</v>
      </c>
      <c r="W16" s="94">
        <v>0</v>
      </c>
      <c r="X16" s="94">
        <v>0</v>
      </c>
      <c r="Y16" s="94">
        <v>0</v>
      </c>
      <c r="Z16" s="94">
        <v>0</v>
      </c>
      <c r="AA16" s="95">
        <v>0</v>
      </c>
    </row>
    <row r="17" spans="2:28" ht="16.5" thickBot="1" x14ac:dyDescent="0.3">
      <c r="B17" s="163" t="s">
        <v>62</v>
      </c>
      <c r="C17" s="164"/>
      <c r="D17" s="74">
        <f>MIN(D9,D12,D15)</f>
        <v>0.5</v>
      </c>
      <c r="E17" s="68"/>
      <c r="H17" s="90" t="s">
        <v>16</v>
      </c>
      <c r="I17" s="93">
        <v>0</v>
      </c>
      <c r="J17" s="94">
        <v>0</v>
      </c>
      <c r="K17" s="94">
        <v>0</v>
      </c>
      <c r="L17" s="94">
        <v>0</v>
      </c>
      <c r="M17" s="94">
        <v>0</v>
      </c>
      <c r="N17" s="95">
        <v>0</v>
      </c>
      <c r="O17" s="93">
        <v>1</v>
      </c>
      <c r="P17" s="94">
        <v>4</v>
      </c>
      <c r="Q17" s="94">
        <v>1</v>
      </c>
      <c r="R17" s="94">
        <v>4</v>
      </c>
      <c r="S17" s="94">
        <v>1</v>
      </c>
      <c r="T17" s="94">
        <v>0</v>
      </c>
      <c r="U17" s="95">
        <v>1</v>
      </c>
      <c r="V17" s="94">
        <v>0</v>
      </c>
      <c r="W17" s="94">
        <v>0</v>
      </c>
      <c r="X17" s="94">
        <v>0</v>
      </c>
      <c r="Y17" s="94">
        <v>0</v>
      </c>
      <c r="Z17" s="94">
        <v>0</v>
      </c>
      <c r="AA17" s="95">
        <v>0</v>
      </c>
    </row>
    <row r="18" spans="2:28" ht="16.5" thickBot="1" x14ac:dyDescent="0.3">
      <c r="B18" s="69"/>
      <c r="C18" s="75"/>
      <c r="D18" s="69"/>
      <c r="E18" s="68"/>
      <c r="H18" s="90" t="s">
        <v>17</v>
      </c>
      <c r="I18" s="93">
        <v>0</v>
      </c>
      <c r="J18" s="94">
        <v>0</v>
      </c>
      <c r="K18" s="94">
        <v>0</v>
      </c>
      <c r="L18" s="94">
        <v>0</v>
      </c>
      <c r="M18" s="94">
        <v>0</v>
      </c>
      <c r="N18" s="95">
        <v>0</v>
      </c>
      <c r="O18" s="93">
        <v>1</v>
      </c>
      <c r="P18" s="94">
        <v>4</v>
      </c>
      <c r="Q18" s="94">
        <v>1</v>
      </c>
      <c r="R18" s="94">
        <v>4</v>
      </c>
      <c r="S18" s="94">
        <v>2</v>
      </c>
      <c r="T18" s="94">
        <v>0</v>
      </c>
      <c r="U18" s="95">
        <v>1</v>
      </c>
      <c r="V18" s="94">
        <v>0</v>
      </c>
      <c r="W18" s="94">
        <v>0</v>
      </c>
      <c r="X18" s="94">
        <v>0</v>
      </c>
      <c r="Y18" s="94">
        <v>0</v>
      </c>
      <c r="Z18" s="94">
        <v>0</v>
      </c>
      <c r="AA18" s="95">
        <v>0</v>
      </c>
    </row>
    <row r="19" spans="2:28" ht="16.5" thickBot="1" x14ac:dyDescent="0.3">
      <c r="B19" s="163" t="s">
        <v>56</v>
      </c>
      <c r="C19" s="164"/>
      <c r="D19" s="74">
        <f>IF('Phospho-FFAT Score calculator'!O43&gt;0,0,4)</f>
        <v>0</v>
      </c>
      <c r="E19" s="68"/>
      <c r="H19" s="90" t="s">
        <v>18</v>
      </c>
      <c r="I19" s="93">
        <v>-1</v>
      </c>
      <c r="J19" s="94">
        <v>-1</v>
      </c>
      <c r="K19" s="94">
        <v>-1</v>
      </c>
      <c r="L19" s="94">
        <v>-1</v>
      </c>
      <c r="M19" s="94">
        <v>-1</v>
      </c>
      <c r="N19" s="95">
        <v>-1</v>
      </c>
      <c r="O19" s="93">
        <v>1.5</v>
      </c>
      <c r="P19" s="94">
        <v>4</v>
      </c>
      <c r="Q19" s="94">
        <v>1</v>
      </c>
      <c r="R19" s="94">
        <v>4</v>
      </c>
      <c r="S19" s="94">
        <v>2.5</v>
      </c>
      <c r="T19" s="94">
        <v>0</v>
      </c>
      <c r="U19" s="95">
        <v>1.5</v>
      </c>
      <c r="V19" s="94">
        <v>-1</v>
      </c>
      <c r="W19" s="94">
        <v>-1</v>
      </c>
      <c r="X19" s="94">
        <v>-1</v>
      </c>
      <c r="Y19" s="94">
        <v>-1</v>
      </c>
      <c r="Z19" s="94">
        <v>-1</v>
      </c>
      <c r="AA19" s="95">
        <v>-1</v>
      </c>
    </row>
    <row r="20" spans="2:28" ht="16.5" thickBot="1" x14ac:dyDescent="0.3">
      <c r="B20" s="75"/>
      <c r="C20" s="75"/>
      <c r="D20" s="75"/>
      <c r="E20" s="68"/>
      <c r="H20" s="90" t="s">
        <v>19</v>
      </c>
      <c r="I20" s="93">
        <v>1</v>
      </c>
      <c r="J20" s="94">
        <v>1</v>
      </c>
      <c r="K20" s="94">
        <v>1</v>
      </c>
      <c r="L20" s="94">
        <v>1</v>
      </c>
      <c r="M20" s="94">
        <v>1</v>
      </c>
      <c r="N20" s="95">
        <v>1</v>
      </c>
      <c r="O20" s="93">
        <v>0</v>
      </c>
      <c r="P20" s="94">
        <v>4</v>
      </c>
      <c r="Q20" s="94">
        <v>1</v>
      </c>
      <c r="R20" s="94">
        <v>0</v>
      </c>
      <c r="S20" s="94">
        <v>1</v>
      </c>
      <c r="T20" s="94">
        <v>0</v>
      </c>
      <c r="U20" s="95">
        <v>0</v>
      </c>
      <c r="V20" s="94">
        <v>1</v>
      </c>
      <c r="W20" s="94">
        <v>1</v>
      </c>
      <c r="X20" s="94">
        <v>1</v>
      </c>
      <c r="Y20" s="94">
        <v>1</v>
      </c>
      <c r="Z20" s="94">
        <v>1</v>
      </c>
      <c r="AA20" s="95">
        <v>1</v>
      </c>
    </row>
    <row r="21" spans="2:28" ht="16.5" thickBot="1" x14ac:dyDescent="0.3">
      <c r="B21" s="161" t="s">
        <v>49</v>
      </c>
      <c r="C21" s="162"/>
      <c r="D21" s="74">
        <f>D6+D17+D19</f>
        <v>2.5</v>
      </c>
      <c r="E21" s="68"/>
      <c r="H21" s="90" t="s">
        <v>20</v>
      </c>
      <c r="I21" s="93">
        <v>1</v>
      </c>
      <c r="J21" s="94">
        <v>1</v>
      </c>
      <c r="K21" s="94">
        <v>1</v>
      </c>
      <c r="L21" s="94">
        <v>1</v>
      </c>
      <c r="M21" s="94">
        <v>1</v>
      </c>
      <c r="N21" s="95">
        <v>1</v>
      </c>
      <c r="O21" s="93">
        <v>0</v>
      </c>
      <c r="P21" s="94">
        <v>4</v>
      </c>
      <c r="Q21" s="94">
        <v>1</v>
      </c>
      <c r="R21" s="94">
        <v>0</v>
      </c>
      <c r="S21" s="94">
        <v>1</v>
      </c>
      <c r="T21" s="94">
        <v>0</v>
      </c>
      <c r="U21" s="95">
        <v>0</v>
      </c>
      <c r="V21" s="94">
        <v>1</v>
      </c>
      <c r="W21" s="94">
        <v>1</v>
      </c>
      <c r="X21" s="94">
        <v>1</v>
      </c>
      <c r="Y21" s="94">
        <v>1</v>
      </c>
      <c r="Z21" s="94">
        <v>1</v>
      </c>
      <c r="AA21" s="95">
        <v>1</v>
      </c>
    </row>
    <row r="22" spans="2:28" ht="15.75" x14ac:dyDescent="0.25">
      <c r="E22" s="1"/>
      <c r="H22" s="90" t="s">
        <v>21</v>
      </c>
      <c r="I22" s="93">
        <v>0</v>
      </c>
      <c r="J22" s="94">
        <v>0</v>
      </c>
      <c r="K22" s="94">
        <v>0</v>
      </c>
      <c r="L22" s="94">
        <v>0</v>
      </c>
      <c r="M22" s="94">
        <v>0</v>
      </c>
      <c r="N22" s="95">
        <v>0</v>
      </c>
      <c r="O22" s="93">
        <v>1</v>
      </c>
      <c r="P22" s="94">
        <v>4</v>
      </c>
      <c r="Q22" s="94">
        <v>1</v>
      </c>
      <c r="R22" s="94">
        <v>4</v>
      </c>
      <c r="S22" s="94">
        <v>2</v>
      </c>
      <c r="T22" s="94">
        <v>0</v>
      </c>
      <c r="U22" s="95">
        <v>1</v>
      </c>
      <c r="V22" s="94">
        <v>0</v>
      </c>
      <c r="W22" s="94">
        <v>0</v>
      </c>
      <c r="X22" s="94">
        <v>0</v>
      </c>
      <c r="Y22" s="94">
        <v>0</v>
      </c>
      <c r="Z22" s="94">
        <v>0</v>
      </c>
      <c r="AA22" s="95">
        <v>0</v>
      </c>
    </row>
    <row r="23" spans="2:28" ht="15.75" x14ac:dyDescent="0.25">
      <c r="E23" s="1"/>
      <c r="H23" s="90" t="s">
        <v>22</v>
      </c>
      <c r="I23" s="93">
        <v>0</v>
      </c>
      <c r="J23" s="94">
        <v>0</v>
      </c>
      <c r="K23" s="94">
        <v>0</v>
      </c>
      <c r="L23" s="94">
        <v>0</v>
      </c>
      <c r="M23" s="94">
        <v>0</v>
      </c>
      <c r="N23" s="95">
        <v>0</v>
      </c>
      <c r="O23" s="93">
        <v>1</v>
      </c>
      <c r="P23" s="94">
        <v>2</v>
      </c>
      <c r="Q23" s="94">
        <v>1</v>
      </c>
      <c r="R23" s="94">
        <v>4</v>
      </c>
      <c r="S23" s="94">
        <v>2</v>
      </c>
      <c r="T23" s="94">
        <v>0</v>
      </c>
      <c r="U23" s="95">
        <v>1</v>
      </c>
      <c r="V23" s="94">
        <v>0</v>
      </c>
      <c r="W23" s="94">
        <v>0</v>
      </c>
      <c r="X23" s="94">
        <v>0</v>
      </c>
      <c r="Y23" s="94">
        <v>0</v>
      </c>
      <c r="Z23" s="94">
        <v>0</v>
      </c>
      <c r="AA23" s="95">
        <v>0</v>
      </c>
    </row>
    <row r="24" spans="2:28" ht="15.75" x14ac:dyDescent="0.25">
      <c r="E24" s="1"/>
      <c r="H24" s="90" t="s">
        <v>3</v>
      </c>
      <c r="I24" s="93">
        <v>0</v>
      </c>
      <c r="J24" s="94">
        <v>0</v>
      </c>
      <c r="K24" s="94">
        <v>0</v>
      </c>
      <c r="L24" s="94">
        <v>0</v>
      </c>
      <c r="M24" s="94">
        <v>0</v>
      </c>
      <c r="N24" s="95">
        <v>0</v>
      </c>
      <c r="O24" s="93">
        <v>1</v>
      </c>
      <c r="P24" s="94">
        <v>4</v>
      </c>
      <c r="Q24" s="94">
        <v>1</v>
      </c>
      <c r="R24" s="94">
        <v>4</v>
      </c>
      <c r="S24" s="94">
        <v>2</v>
      </c>
      <c r="T24" s="94">
        <v>0</v>
      </c>
      <c r="U24" s="95">
        <v>1</v>
      </c>
      <c r="V24" s="94">
        <v>0</v>
      </c>
      <c r="W24" s="94">
        <v>0</v>
      </c>
      <c r="X24" s="94">
        <v>0</v>
      </c>
      <c r="Y24" s="94">
        <v>0</v>
      </c>
      <c r="Z24" s="94">
        <v>0</v>
      </c>
      <c r="AA24" s="95">
        <v>0</v>
      </c>
    </row>
    <row r="25" spans="2:28" ht="15.75" x14ac:dyDescent="0.25">
      <c r="E25" s="1"/>
      <c r="H25" s="90" t="s">
        <v>23</v>
      </c>
      <c r="I25" s="93">
        <v>0</v>
      </c>
      <c r="J25" s="94">
        <v>0</v>
      </c>
      <c r="K25" s="94">
        <v>0</v>
      </c>
      <c r="L25" s="94">
        <v>0</v>
      </c>
      <c r="M25" s="94">
        <v>0</v>
      </c>
      <c r="N25" s="95">
        <v>0</v>
      </c>
      <c r="O25" s="93">
        <v>1</v>
      </c>
      <c r="P25" s="94">
        <v>0</v>
      </c>
      <c r="Q25" s="94">
        <v>0</v>
      </c>
      <c r="R25" s="94">
        <v>4</v>
      </c>
      <c r="S25" s="94">
        <v>2</v>
      </c>
      <c r="T25" s="94">
        <v>0</v>
      </c>
      <c r="U25" s="95">
        <v>1</v>
      </c>
      <c r="V25" s="94">
        <v>0</v>
      </c>
      <c r="W25" s="94">
        <v>0</v>
      </c>
      <c r="X25" s="94">
        <v>0</v>
      </c>
      <c r="Y25" s="94">
        <v>0</v>
      </c>
      <c r="Z25" s="94">
        <v>0</v>
      </c>
      <c r="AA25" s="95">
        <v>0</v>
      </c>
    </row>
    <row r="26" spans="2:28" ht="16.5" thickBot="1" x14ac:dyDescent="0.3">
      <c r="E26" s="1"/>
      <c r="H26" s="92" t="str">
        <f>""</f>
        <v/>
      </c>
      <c r="I26" s="96"/>
      <c r="J26" s="97"/>
      <c r="K26" s="97"/>
      <c r="L26" s="97"/>
      <c r="M26" s="97"/>
      <c r="N26" s="98"/>
      <c r="O26" s="96"/>
      <c r="P26" s="97"/>
      <c r="Q26" s="97"/>
      <c r="R26" s="97"/>
      <c r="S26" s="97"/>
      <c r="T26" s="97"/>
      <c r="U26" s="98"/>
      <c r="V26" s="97"/>
      <c r="W26" s="97"/>
      <c r="X26" s="97"/>
      <c r="Y26" s="97"/>
      <c r="Z26" s="97"/>
      <c r="AA26" s="98"/>
    </row>
    <row r="27" spans="2:28" ht="15.75" thickBot="1" x14ac:dyDescent="0.3">
      <c r="C27" s="1"/>
      <c r="D27" s="1"/>
      <c r="E27" s="1"/>
    </row>
    <row r="28" spans="2:28" ht="16.5" thickBot="1" x14ac:dyDescent="0.3">
      <c r="E28" s="1"/>
      <c r="G28" s="150"/>
      <c r="H28" s="151"/>
      <c r="I28" s="100">
        <v>1</v>
      </c>
      <c r="J28" s="103">
        <f t="shared" ref="J28:AA28" si="0">I28+1</f>
        <v>2</v>
      </c>
      <c r="K28" s="103">
        <f t="shared" si="0"/>
        <v>3</v>
      </c>
      <c r="L28" s="103">
        <f t="shared" si="0"/>
        <v>4</v>
      </c>
      <c r="M28" s="103">
        <f t="shared" si="0"/>
        <v>5</v>
      </c>
      <c r="N28" s="104">
        <f t="shared" si="0"/>
        <v>6</v>
      </c>
      <c r="O28" s="105">
        <f t="shared" si="0"/>
        <v>7</v>
      </c>
      <c r="P28" s="103">
        <f t="shared" si="0"/>
        <v>8</v>
      </c>
      <c r="Q28" s="103">
        <f t="shared" si="0"/>
        <v>9</v>
      </c>
      <c r="R28" s="103">
        <f t="shared" si="0"/>
        <v>10</v>
      </c>
      <c r="S28" s="103">
        <f t="shared" si="0"/>
        <v>11</v>
      </c>
      <c r="T28" s="103">
        <f t="shared" si="0"/>
        <v>12</v>
      </c>
      <c r="U28" s="104">
        <f t="shared" si="0"/>
        <v>13</v>
      </c>
      <c r="V28" s="103">
        <f t="shared" si="0"/>
        <v>14</v>
      </c>
      <c r="W28" s="103">
        <f t="shared" si="0"/>
        <v>15</v>
      </c>
      <c r="X28" s="103">
        <f t="shared" si="0"/>
        <v>16</v>
      </c>
      <c r="Y28" s="103">
        <f t="shared" si="0"/>
        <v>17</v>
      </c>
      <c r="Z28" s="103">
        <f t="shared" si="0"/>
        <v>18</v>
      </c>
      <c r="AA28" s="104">
        <f t="shared" si="0"/>
        <v>19</v>
      </c>
    </row>
    <row r="29" spans="2:28" x14ac:dyDescent="0.25">
      <c r="E29" s="1"/>
      <c r="G29" s="152" t="s">
        <v>55</v>
      </c>
      <c r="H29" s="153"/>
      <c r="I29" s="106" t="str">
        <f t="shared" ref="I29:AA29" si="1">MID($C$4,I28,1)</f>
        <v>G</v>
      </c>
      <c r="J29" s="107" t="str">
        <f t="shared" si="1"/>
        <v>A</v>
      </c>
      <c r="K29" s="107" t="str">
        <f t="shared" si="1"/>
        <v>L</v>
      </c>
      <c r="L29" s="107" t="str">
        <f t="shared" si="1"/>
        <v>S</v>
      </c>
      <c r="M29" s="107" t="str">
        <f t="shared" si="1"/>
        <v>E</v>
      </c>
      <c r="N29" s="108" t="str">
        <f t="shared" si="1"/>
        <v>G</v>
      </c>
      <c r="O29" s="106" t="str">
        <f t="shared" si="1"/>
        <v>Q</v>
      </c>
      <c r="P29" s="107" t="str">
        <f t="shared" si="1"/>
        <v>F</v>
      </c>
      <c r="Q29" s="107" t="str">
        <f t="shared" si="1"/>
        <v>Y</v>
      </c>
      <c r="R29" s="107" t="str">
        <f t="shared" si="1"/>
        <v>S</v>
      </c>
      <c r="S29" s="107" t="str">
        <f t="shared" si="1"/>
        <v>P</v>
      </c>
      <c r="T29" s="107" t="str">
        <f t="shared" si="1"/>
        <v>P</v>
      </c>
      <c r="U29" s="108" t="str">
        <f t="shared" si="1"/>
        <v>E</v>
      </c>
      <c r="V29" s="107" t="str">
        <f t="shared" si="1"/>
        <v>S</v>
      </c>
      <c r="W29" s="107" t="str">
        <f t="shared" si="1"/>
        <v>F</v>
      </c>
      <c r="X29" s="107" t="str">
        <f t="shared" si="1"/>
        <v>A</v>
      </c>
      <c r="Y29" s="107" t="str">
        <f t="shared" si="1"/>
        <v>G</v>
      </c>
      <c r="Z29" s="107" t="str">
        <f t="shared" si="1"/>
        <v>S</v>
      </c>
      <c r="AA29" s="108" t="str">
        <f t="shared" si="1"/>
        <v>D</v>
      </c>
    </row>
    <row r="30" spans="2:28" ht="15.75" thickBot="1" x14ac:dyDescent="0.3">
      <c r="E30" s="1"/>
      <c r="G30" s="154" t="s">
        <v>32</v>
      </c>
      <c r="H30" s="155"/>
      <c r="I30" s="109">
        <f t="shared" ref="I30:AA30" si="2">VLOOKUP(I29,$H$5:$AA$26,I28+1,0)</f>
        <v>0</v>
      </c>
      <c r="J30" s="110">
        <f t="shared" si="2"/>
        <v>0</v>
      </c>
      <c r="K30" s="110">
        <f t="shared" si="2"/>
        <v>0</v>
      </c>
      <c r="L30" s="110">
        <f t="shared" si="2"/>
        <v>1</v>
      </c>
      <c r="M30" s="110">
        <f t="shared" si="2"/>
        <v>1</v>
      </c>
      <c r="N30" s="111">
        <f t="shared" si="2"/>
        <v>0</v>
      </c>
      <c r="O30" s="109">
        <f t="shared" si="2"/>
        <v>1</v>
      </c>
      <c r="P30" s="110">
        <f t="shared" si="2"/>
        <v>0</v>
      </c>
      <c r="Q30" s="110">
        <f t="shared" si="2"/>
        <v>0</v>
      </c>
      <c r="R30" s="110">
        <f t="shared" si="2"/>
        <v>0</v>
      </c>
      <c r="S30" s="110">
        <f t="shared" si="2"/>
        <v>1</v>
      </c>
      <c r="T30" s="110">
        <f t="shared" si="2"/>
        <v>0</v>
      </c>
      <c r="U30" s="111">
        <f t="shared" si="2"/>
        <v>0</v>
      </c>
      <c r="V30" s="110">
        <f t="shared" si="2"/>
        <v>1</v>
      </c>
      <c r="W30" s="110">
        <f t="shared" si="2"/>
        <v>0</v>
      </c>
      <c r="X30" s="110">
        <f t="shared" si="2"/>
        <v>0</v>
      </c>
      <c r="Y30" s="110">
        <f t="shared" si="2"/>
        <v>0</v>
      </c>
      <c r="Z30" s="110">
        <f t="shared" si="2"/>
        <v>1</v>
      </c>
      <c r="AA30" s="111">
        <f t="shared" si="2"/>
        <v>1</v>
      </c>
    </row>
    <row r="32" spans="2:28" x14ac:dyDescent="0.25">
      <c r="B32" s="4"/>
      <c r="C32" s="4"/>
      <c r="D32" s="4"/>
      <c r="E32" s="4"/>
      <c r="F32" s="4"/>
      <c r="G32" s="4"/>
      <c r="H32" s="4"/>
      <c r="I32" s="4"/>
      <c r="J32" s="4"/>
      <c r="K32" s="4"/>
      <c r="L32" s="4"/>
      <c r="M32" s="4"/>
      <c r="N32" s="4"/>
      <c r="O32" s="4"/>
      <c r="P32" s="4"/>
      <c r="Q32" s="4"/>
      <c r="R32" s="4"/>
      <c r="S32" s="4"/>
      <c r="T32" s="4"/>
      <c r="U32" s="4"/>
      <c r="V32" s="4"/>
      <c r="W32" s="4"/>
      <c r="X32" s="4"/>
      <c r="Y32" s="4"/>
      <c r="Z32" s="4"/>
      <c r="AA32" s="4"/>
      <c r="AB32" s="4"/>
    </row>
    <row r="36" spans="7:19" x14ac:dyDescent="0.25">
      <c r="G36" s="25"/>
      <c r="H36" s="25"/>
      <c r="I36" s="25"/>
      <c r="J36" s="25"/>
      <c r="K36" s="25"/>
      <c r="L36" s="25"/>
      <c r="M36" s="25"/>
      <c r="N36" s="25"/>
      <c r="O36" s="25"/>
      <c r="P36" s="25"/>
    </row>
    <row r="37" spans="7:19" ht="15.75" x14ac:dyDescent="0.25">
      <c r="G37" s="29"/>
      <c r="H37" s="86"/>
      <c r="I37" s="78" t="s">
        <v>63</v>
      </c>
      <c r="J37" s="78"/>
      <c r="K37" s="85"/>
      <c r="L37" s="80" t="s">
        <v>53</v>
      </c>
      <c r="M37" s="85">
        <v>7</v>
      </c>
      <c r="N37" s="85">
        <v>8</v>
      </c>
      <c r="O37" s="85"/>
      <c r="P37" s="25"/>
    </row>
    <row r="38" spans="7:19" ht="15.75" x14ac:dyDescent="0.25">
      <c r="G38" s="34"/>
      <c r="H38" s="87"/>
      <c r="I38" s="81">
        <v>4</v>
      </c>
      <c r="J38" s="81">
        <v>0</v>
      </c>
      <c r="K38" s="85"/>
      <c r="L38" s="80" t="s">
        <v>6</v>
      </c>
      <c r="M38" s="85">
        <f>IF('Phospho-FFAT Score calculator'!U$29=$L38,1,0)</f>
        <v>0</v>
      </c>
      <c r="N38" s="85">
        <f>IF('Phospho-FFAT Score calculator'!V$29=$L38,1,0)</f>
        <v>0</v>
      </c>
      <c r="O38" s="85"/>
      <c r="P38" s="29"/>
    </row>
    <row r="39" spans="7:19" ht="15.75" x14ac:dyDescent="0.25">
      <c r="G39" s="34"/>
      <c r="H39" s="87"/>
      <c r="I39" s="81">
        <v>3</v>
      </c>
      <c r="J39" s="81">
        <v>0.5</v>
      </c>
      <c r="K39" s="88"/>
      <c r="L39" s="80" t="s">
        <v>7</v>
      </c>
      <c r="M39" s="85">
        <f>IF('Phospho-FFAT Score calculator'!U$29=$L39,1,0)</f>
        <v>1</v>
      </c>
      <c r="N39" s="85">
        <f>IF('Phospho-FFAT Score calculator'!V$29=$L39,1,0)</f>
        <v>0</v>
      </c>
      <c r="O39" s="85"/>
      <c r="P39" s="34"/>
    </row>
    <row r="40" spans="7:19" ht="15.75" x14ac:dyDescent="0.25">
      <c r="G40" s="34"/>
      <c r="H40" s="87"/>
      <c r="I40" s="82">
        <v>2</v>
      </c>
      <c r="J40" s="82">
        <v>1</v>
      </c>
      <c r="K40" s="88"/>
      <c r="L40" s="80" t="s">
        <v>19</v>
      </c>
      <c r="M40" s="85">
        <f>IF('Phospho-FFAT Score calculator'!U$29=$L40,1,0)</f>
        <v>0</v>
      </c>
      <c r="N40" s="85">
        <f>IF('Phospho-FFAT Score calculator'!V$29=$L40,1,0)</f>
        <v>1</v>
      </c>
      <c r="O40" s="85"/>
      <c r="P40" s="34"/>
    </row>
    <row r="41" spans="7:19" ht="15.75" x14ac:dyDescent="0.25">
      <c r="G41" s="34"/>
      <c r="H41" s="87"/>
      <c r="I41" s="82"/>
      <c r="J41" s="82"/>
      <c r="K41" s="88"/>
      <c r="L41" s="80"/>
      <c r="M41" s="85"/>
      <c r="N41" s="85"/>
      <c r="O41" s="85"/>
      <c r="P41" s="34"/>
    </row>
    <row r="42" spans="7:19" ht="15.75" x14ac:dyDescent="0.25">
      <c r="G42" s="34"/>
      <c r="H42" s="87"/>
      <c r="I42" s="82"/>
      <c r="J42" s="82">
        <v>1.5</v>
      </c>
      <c r="K42" s="88"/>
      <c r="L42" s="80" t="s">
        <v>20</v>
      </c>
      <c r="M42" s="85">
        <f>IF('Phospho-FFAT Score calculator'!U$29=$L42,1,0)</f>
        <v>0</v>
      </c>
      <c r="N42" s="85">
        <f>IF('Phospho-FFAT Score calculator'!V$29=$L42,1,0)</f>
        <v>0</v>
      </c>
      <c r="O42" s="85"/>
      <c r="P42" s="34"/>
    </row>
    <row r="43" spans="7:19" ht="15.75" x14ac:dyDescent="0.25">
      <c r="G43" s="34"/>
      <c r="H43" s="87"/>
      <c r="I43" s="81"/>
      <c r="J43" s="81"/>
      <c r="K43" s="88"/>
      <c r="L43" s="80" t="s">
        <v>26</v>
      </c>
      <c r="M43" s="85">
        <f>SUM(M38:M42)</f>
        <v>1</v>
      </c>
      <c r="N43" s="85">
        <f>SUM(N38:N42)</f>
        <v>1</v>
      </c>
      <c r="O43" s="89">
        <f>N43+M43</f>
        <v>2</v>
      </c>
      <c r="P43" s="34"/>
    </row>
    <row r="44" spans="7:19" ht="15.75" x14ac:dyDescent="0.25">
      <c r="G44" s="34"/>
      <c r="H44" s="87"/>
      <c r="I44" s="79" t="s">
        <v>64</v>
      </c>
      <c r="J44" s="79"/>
      <c r="K44" s="88"/>
      <c r="L44" s="88"/>
      <c r="M44" s="88"/>
      <c r="N44" s="88"/>
      <c r="O44" s="88"/>
      <c r="P44" s="34"/>
    </row>
    <row r="45" spans="7:19" ht="15.75" x14ac:dyDescent="0.25">
      <c r="G45" s="34"/>
      <c r="H45" s="87"/>
      <c r="I45" s="81">
        <v>6</v>
      </c>
      <c r="J45" s="81">
        <v>0</v>
      </c>
      <c r="K45" s="88"/>
      <c r="L45" s="88"/>
      <c r="M45" s="88"/>
      <c r="N45" s="88"/>
      <c r="O45" s="88"/>
      <c r="P45" s="34"/>
    </row>
    <row r="46" spans="7:19" ht="15.75" x14ac:dyDescent="0.25">
      <c r="G46" s="70"/>
      <c r="H46" s="87"/>
      <c r="I46" s="81">
        <v>5</v>
      </c>
      <c r="J46" s="81">
        <v>0.5</v>
      </c>
      <c r="K46" s="88"/>
      <c r="L46" s="88"/>
      <c r="M46" s="88"/>
      <c r="N46" s="88"/>
      <c r="O46" s="88"/>
      <c r="P46" s="70"/>
      <c r="Q46" s="4"/>
      <c r="R46" s="4"/>
      <c r="S46" s="4"/>
    </row>
    <row r="47" spans="7:19" ht="15.75" x14ac:dyDescent="0.25">
      <c r="G47" s="70"/>
      <c r="H47" s="87"/>
      <c r="I47" s="81">
        <v>3</v>
      </c>
      <c r="J47" s="81">
        <v>1</v>
      </c>
      <c r="K47" s="88"/>
      <c r="L47" s="88"/>
      <c r="M47" s="88"/>
      <c r="N47" s="88"/>
      <c r="O47" s="88"/>
      <c r="P47" s="70"/>
      <c r="Q47" s="4"/>
      <c r="R47" s="4"/>
      <c r="S47" s="4"/>
    </row>
    <row r="48" spans="7:19" ht="15.75" x14ac:dyDescent="0.25">
      <c r="G48" s="70"/>
      <c r="H48" s="87"/>
      <c r="I48" s="81"/>
      <c r="J48" s="81">
        <v>1.5</v>
      </c>
      <c r="K48" s="88"/>
      <c r="L48" s="88"/>
      <c r="M48" s="88"/>
      <c r="N48" s="88"/>
      <c r="O48" s="88"/>
      <c r="P48" s="70"/>
      <c r="Q48" s="4"/>
      <c r="R48" s="4"/>
      <c r="S48" s="4"/>
    </row>
  </sheetData>
  <mergeCells count="15">
    <mergeCell ref="G28:H28"/>
    <mergeCell ref="G29:H29"/>
    <mergeCell ref="G30:H30"/>
    <mergeCell ref="C2:AA2"/>
    <mergeCell ref="C4:E4"/>
    <mergeCell ref="B6:C6"/>
    <mergeCell ref="B8:C8"/>
    <mergeCell ref="B9:C9"/>
    <mergeCell ref="B11:C11"/>
    <mergeCell ref="B12:C12"/>
    <mergeCell ref="B21:C21"/>
    <mergeCell ref="B14:C14"/>
    <mergeCell ref="B15:C15"/>
    <mergeCell ref="B17:C17"/>
    <mergeCell ref="B19:C19"/>
  </mergeCells>
  <printOptions horizontalCentered="1" verticalCentered="1"/>
  <pageMargins left="0.31496062992125984" right="0.31496062992125984" top="0.74803149606299213" bottom="0.74803149606299213" header="0.31496062992125984" footer="0.31496062992125984"/>
  <pageSetup paperSize="9" scale="46" fitToHeight="0" orientation="landscape" horizontalDpi="1200" verticalDpi="1200" r:id="rId1"/>
  <headerFooter>
    <oddHeader>&amp;CTable S4 / Sheet 2</oddHeader>
    <oddFooter>&amp;CPage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A6" sqref="A6"/>
    </sheetView>
  </sheetViews>
  <sheetFormatPr baseColWidth="10" defaultRowHeight="15" x14ac:dyDescent="0.25"/>
  <cols>
    <col min="1" max="1" width="91.42578125" customWidth="1"/>
  </cols>
  <sheetData>
    <row r="1" spans="1:1" x14ac:dyDescent="0.25">
      <c r="A1" s="165" t="s">
        <v>85</v>
      </c>
    </row>
    <row r="2" spans="1:1" ht="150" x14ac:dyDescent="0.25">
      <c r="A2" s="166" t="s">
        <v>86</v>
      </c>
    </row>
    <row r="3" spans="1:1" ht="75" x14ac:dyDescent="0.25">
      <c r="A3" s="166" t="s">
        <v>87</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Phospho-FFAT Algorithmn</vt:lpstr>
      <vt:lpstr>Phospho-FFAT Score calculator</vt:lpstr>
      <vt:lpstr>Legend</vt:lpstr>
    </vt:vector>
  </TitlesOfParts>
  <Company>IGBMC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Arthur MARTINET</dc:creator>
  <cp:lastModifiedBy>Fabien ALPY</cp:lastModifiedBy>
  <cp:lastPrinted>2020-04-11T16:53:01Z</cp:lastPrinted>
  <dcterms:created xsi:type="dcterms:W3CDTF">2019-11-04T14:05:10Z</dcterms:created>
  <dcterms:modified xsi:type="dcterms:W3CDTF">2020-09-02T16:24:02Z</dcterms:modified>
</cp:coreProperties>
</file>