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ianaottoz/Documents/assembly-manuscript/revisions/20230915-revisions/for-submission/"/>
    </mc:Choice>
  </mc:AlternateContent>
  <xr:revisionPtr revIDLastSave="0" documentId="13_ncr:1_{FB8EFDFE-EC6C-014D-80BE-28EBBBF5DB16}" xr6:coauthVersionLast="47" xr6:coauthVersionMax="47" xr10:uidLastSave="{00000000-0000-0000-0000-000000000000}"/>
  <bookViews>
    <workbookView xWindow="620" yWindow="500" windowWidth="36660" windowHeight="19120" xr2:uid="{6512C0CF-3C31-2D4F-9F33-838D2335B3AE}"/>
  </bookViews>
  <sheets>
    <sheet name="MS data analysis" sheetId="1" r:id="rId1"/>
    <sheet name="Dataset EV1-Read m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3" i="1" l="1"/>
  <c r="S27" i="1"/>
  <c r="R27" i="1"/>
  <c r="O27" i="1"/>
  <c r="N27" i="1"/>
  <c r="K27" i="1"/>
  <c r="J28" i="1"/>
  <c r="J27" i="1"/>
  <c r="G27" i="1"/>
  <c r="F29" i="1"/>
  <c r="F28" i="1"/>
  <c r="F27" i="1"/>
  <c r="S28" i="1"/>
  <c r="S24" i="1"/>
  <c r="S25" i="1"/>
  <c r="S26" i="1"/>
  <c r="R24" i="1"/>
  <c r="R25" i="1"/>
  <c r="R26" i="1"/>
  <c r="O24" i="1"/>
  <c r="O25" i="1"/>
  <c r="O26" i="1"/>
  <c r="N24" i="1"/>
  <c r="N25" i="1"/>
  <c r="N26" i="1"/>
  <c r="K24" i="1"/>
  <c r="K25" i="1"/>
  <c r="K26" i="1"/>
  <c r="J24" i="1"/>
  <c r="J25" i="1"/>
  <c r="J26" i="1"/>
  <c r="G25" i="1"/>
  <c r="T25" i="1" s="1"/>
  <c r="U25" i="1" s="1"/>
  <c r="G24" i="1"/>
  <c r="V24" i="1" s="1"/>
  <c r="W24" i="1" s="1"/>
  <c r="G26" i="1"/>
  <c r="F24" i="1"/>
  <c r="F25" i="1"/>
  <c r="F26" i="1"/>
  <c r="S3" i="1"/>
  <c r="R11" i="1"/>
  <c r="R3" i="1"/>
  <c r="O15" i="1"/>
  <c r="O3" i="1"/>
  <c r="N17" i="1"/>
  <c r="N3" i="1"/>
  <c r="K3" i="1"/>
  <c r="G3" i="1"/>
  <c r="J3" i="1"/>
  <c r="G4" i="1"/>
  <c r="F4" i="1"/>
  <c r="F3" i="1"/>
  <c r="T26" i="1" l="1"/>
  <c r="U26" i="1" s="1"/>
  <c r="X26" i="1"/>
  <c r="Y26" i="1" s="1"/>
  <c r="X25" i="1"/>
  <c r="Y25" i="1" s="1"/>
  <c r="T24" i="1"/>
  <c r="U24" i="1" s="1"/>
  <c r="X24" i="1"/>
  <c r="Y24" i="1" s="1"/>
  <c r="V26" i="1"/>
  <c r="W26" i="1" s="1"/>
  <c r="V25" i="1"/>
  <c r="W25" i="1" s="1"/>
  <c r="V3" i="1"/>
  <c r="W3" i="1" s="1"/>
  <c r="U3" i="1"/>
  <c r="X3" i="1"/>
  <c r="Y3" i="1" s="1"/>
  <c r="X27" i="1"/>
  <c r="Y27" i="1" s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21" i="1"/>
  <c r="S22" i="1"/>
  <c r="S23" i="1"/>
  <c r="S29" i="1"/>
  <c r="S33" i="1"/>
  <c r="S34" i="1"/>
  <c r="S35" i="1"/>
  <c r="S18" i="1"/>
  <c r="S19" i="1"/>
  <c r="S20" i="1"/>
  <c r="S30" i="1"/>
  <c r="S31" i="1"/>
  <c r="S32" i="1"/>
  <c r="O4" i="1"/>
  <c r="V4" i="1" s="1"/>
  <c r="W4" i="1" s="1"/>
  <c r="O5" i="1"/>
  <c r="O6" i="1"/>
  <c r="O7" i="1"/>
  <c r="O8" i="1"/>
  <c r="O9" i="1"/>
  <c r="O10" i="1"/>
  <c r="O11" i="1"/>
  <c r="O12" i="1"/>
  <c r="O13" i="1"/>
  <c r="O14" i="1"/>
  <c r="O16" i="1"/>
  <c r="O17" i="1"/>
  <c r="O21" i="1"/>
  <c r="O22" i="1"/>
  <c r="O23" i="1"/>
  <c r="O28" i="1"/>
  <c r="O29" i="1"/>
  <c r="O33" i="1"/>
  <c r="O34" i="1"/>
  <c r="O35" i="1"/>
  <c r="O18" i="1"/>
  <c r="O19" i="1"/>
  <c r="O20" i="1"/>
  <c r="O30" i="1"/>
  <c r="O31" i="1"/>
  <c r="O32" i="1"/>
  <c r="K4" i="1"/>
  <c r="T4" i="1" s="1"/>
  <c r="U4" i="1" s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21" i="1"/>
  <c r="K22" i="1"/>
  <c r="K23" i="1"/>
  <c r="K28" i="1"/>
  <c r="X28" i="1" s="1"/>
  <c r="Y28" i="1" s="1"/>
  <c r="K29" i="1"/>
  <c r="K33" i="1"/>
  <c r="K34" i="1"/>
  <c r="K35" i="1"/>
  <c r="K18" i="1"/>
  <c r="X18" i="1" s="1"/>
  <c r="Y18" i="1" s="1"/>
  <c r="K19" i="1"/>
  <c r="K20" i="1"/>
  <c r="K30" i="1"/>
  <c r="K31" i="1"/>
  <c r="K32" i="1"/>
  <c r="R4" i="1"/>
  <c r="R5" i="1"/>
  <c r="R6" i="1"/>
  <c r="R7" i="1"/>
  <c r="R8" i="1"/>
  <c r="R9" i="1"/>
  <c r="R10" i="1"/>
  <c r="R12" i="1"/>
  <c r="R13" i="1"/>
  <c r="R14" i="1"/>
  <c r="R15" i="1"/>
  <c r="R16" i="1"/>
  <c r="R17" i="1"/>
  <c r="R21" i="1"/>
  <c r="R22" i="1"/>
  <c r="R23" i="1"/>
  <c r="R28" i="1"/>
  <c r="R29" i="1"/>
  <c r="R33" i="1"/>
  <c r="R34" i="1"/>
  <c r="R35" i="1"/>
  <c r="R18" i="1"/>
  <c r="R19" i="1"/>
  <c r="R20" i="1"/>
  <c r="R30" i="1"/>
  <c r="R31" i="1"/>
  <c r="R32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21" i="1"/>
  <c r="N22" i="1"/>
  <c r="N23" i="1"/>
  <c r="N28" i="1"/>
  <c r="N29" i="1"/>
  <c r="N33" i="1"/>
  <c r="N34" i="1"/>
  <c r="N35" i="1"/>
  <c r="N18" i="1"/>
  <c r="N19" i="1"/>
  <c r="N20" i="1"/>
  <c r="N30" i="1"/>
  <c r="N31" i="1"/>
  <c r="N32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21" i="1"/>
  <c r="J22" i="1"/>
  <c r="J23" i="1"/>
  <c r="J29" i="1"/>
  <c r="J33" i="1"/>
  <c r="J34" i="1"/>
  <c r="J35" i="1"/>
  <c r="J18" i="1"/>
  <c r="J19" i="1"/>
  <c r="J20" i="1"/>
  <c r="J30" i="1"/>
  <c r="J31" i="1"/>
  <c r="J32" i="1"/>
  <c r="G5" i="1"/>
  <c r="G6" i="1"/>
  <c r="T6" i="1" s="1"/>
  <c r="U6" i="1" s="1"/>
  <c r="G7" i="1"/>
  <c r="G8" i="1"/>
  <c r="G9" i="1"/>
  <c r="G10" i="1"/>
  <c r="G11" i="1"/>
  <c r="G12" i="1"/>
  <c r="G13" i="1"/>
  <c r="G14" i="1"/>
  <c r="T14" i="1" s="1"/>
  <c r="U14" i="1" s="1"/>
  <c r="G15" i="1"/>
  <c r="V15" i="1" s="1"/>
  <c r="W15" i="1" s="1"/>
  <c r="G16" i="1"/>
  <c r="G17" i="1"/>
  <c r="G21" i="1"/>
  <c r="G22" i="1"/>
  <c r="G23" i="1"/>
  <c r="V23" i="1" s="1"/>
  <c r="W23" i="1" s="1"/>
  <c r="G28" i="1"/>
  <c r="G29" i="1"/>
  <c r="G33" i="1"/>
  <c r="G34" i="1"/>
  <c r="G35" i="1"/>
  <c r="G18" i="1"/>
  <c r="G19" i="1"/>
  <c r="V19" i="1" s="1"/>
  <c r="W19" i="1" s="1"/>
  <c r="G20" i="1"/>
  <c r="V20" i="1" s="1"/>
  <c r="W20" i="1" s="1"/>
  <c r="G30" i="1"/>
  <c r="G31" i="1"/>
  <c r="G32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21" i="1"/>
  <c r="F22" i="1"/>
  <c r="F23" i="1"/>
  <c r="F33" i="1"/>
  <c r="F34" i="1"/>
  <c r="F35" i="1"/>
  <c r="F18" i="1"/>
  <c r="F19" i="1"/>
  <c r="F20" i="1"/>
  <c r="F30" i="1"/>
  <c r="F31" i="1"/>
  <c r="F32" i="1"/>
  <c r="V10" i="1" l="1"/>
  <c r="W10" i="1" s="1"/>
  <c r="V13" i="1"/>
  <c r="W13" i="1" s="1"/>
  <c r="T17" i="1"/>
  <c r="U17" i="1" s="1"/>
  <c r="T34" i="1"/>
  <c r="U34" i="1" s="1"/>
  <c r="T16" i="1"/>
  <c r="U16" i="1" s="1"/>
  <c r="T8" i="1"/>
  <c r="U8" i="1" s="1"/>
  <c r="V12" i="1"/>
  <c r="W12" i="1" s="1"/>
  <c r="V11" i="1"/>
  <c r="W11" i="1" s="1"/>
  <c r="T32" i="1"/>
  <c r="U32" i="1" s="1"/>
  <c r="T33" i="1"/>
  <c r="U33" i="1" s="1"/>
  <c r="T7" i="1"/>
  <c r="U7" i="1" s="1"/>
  <c r="V5" i="1"/>
  <c r="W5" i="1" s="1"/>
  <c r="T5" i="1"/>
  <c r="U5" i="1" s="1"/>
  <c r="X5" i="1"/>
  <c r="Y5" i="1" s="1"/>
  <c r="X23" i="1"/>
  <c r="Y23" i="1" s="1"/>
  <c r="X16" i="1"/>
  <c r="Y16" i="1" s="1"/>
  <c r="X12" i="1"/>
  <c r="Y12" i="1" s="1"/>
  <c r="X8" i="1"/>
  <c r="Y8" i="1" s="1"/>
  <c r="X4" i="1"/>
  <c r="Y4" i="1" s="1"/>
  <c r="V27" i="1"/>
  <c r="W27" i="1" s="1"/>
  <c r="T30" i="1"/>
  <c r="U30" i="1" s="1"/>
  <c r="V35" i="1"/>
  <c r="W35" i="1" s="1"/>
  <c r="T28" i="1"/>
  <c r="U28" i="1" s="1"/>
  <c r="V21" i="1"/>
  <c r="W21" i="1" s="1"/>
  <c r="X13" i="1"/>
  <c r="Y13" i="1" s="1"/>
  <c r="X22" i="1"/>
  <c r="Y22" i="1" s="1"/>
  <c r="X11" i="1"/>
  <c r="Y11" i="1" s="1"/>
  <c r="X20" i="1"/>
  <c r="Y20" i="1" s="1"/>
  <c r="T31" i="1"/>
  <c r="U31" i="1" s="1"/>
  <c r="V18" i="1"/>
  <c r="W18" i="1" s="1"/>
  <c r="T29" i="1"/>
  <c r="U29" i="1" s="1"/>
  <c r="V22" i="1"/>
  <c r="W22" i="1" s="1"/>
  <c r="X32" i="1"/>
  <c r="Y32" i="1" s="1"/>
  <c r="X19" i="1"/>
  <c r="Y19" i="1" s="1"/>
  <c r="X33" i="1"/>
  <c r="Y33" i="1" s="1"/>
  <c r="V31" i="1"/>
  <c r="W31" i="1" s="1"/>
  <c r="V29" i="1"/>
  <c r="W29" i="1" s="1"/>
  <c r="V7" i="1"/>
  <c r="W7" i="1" s="1"/>
  <c r="X15" i="1"/>
  <c r="Y15" i="1" s="1"/>
  <c r="X7" i="1"/>
  <c r="Y7" i="1" s="1"/>
  <c r="T20" i="1"/>
  <c r="U20" i="1" s="1"/>
  <c r="T13" i="1"/>
  <c r="U13" i="1" s="1"/>
  <c r="T9" i="1"/>
  <c r="U9" i="1" s="1"/>
  <c r="V9" i="1"/>
  <c r="W9" i="1" s="1"/>
  <c r="X31" i="1"/>
  <c r="Y31" i="1" s="1"/>
  <c r="X29" i="1"/>
  <c r="Y29" i="1" s="1"/>
  <c r="X21" i="1"/>
  <c r="Y21" i="1" s="1"/>
  <c r="X14" i="1"/>
  <c r="Y14" i="1" s="1"/>
  <c r="X10" i="1"/>
  <c r="Y10" i="1" s="1"/>
  <c r="X6" i="1"/>
  <c r="Y6" i="1" s="1"/>
  <c r="T19" i="1"/>
  <c r="U19" i="1" s="1"/>
  <c r="T12" i="1"/>
  <c r="U12" i="1" s="1"/>
  <c r="V34" i="1"/>
  <c r="W34" i="1" s="1"/>
  <c r="V17" i="1"/>
  <c r="W17" i="1" s="1"/>
  <c r="X30" i="1"/>
  <c r="Y30" i="1" s="1"/>
  <c r="X35" i="1"/>
  <c r="Y35" i="1" s="1"/>
  <c r="X17" i="1"/>
  <c r="Y17" i="1" s="1"/>
  <c r="X9" i="1"/>
  <c r="Y9" i="1" s="1"/>
  <c r="T27" i="1"/>
  <c r="U27" i="1" s="1"/>
  <c r="T15" i="1"/>
  <c r="U15" i="1" s="1"/>
  <c r="V32" i="1"/>
  <c r="W32" i="1" s="1"/>
  <c r="V33" i="1"/>
  <c r="W33" i="1" s="1"/>
  <c r="V16" i="1"/>
  <c r="W16" i="1" s="1"/>
  <c r="V8" i="1"/>
  <c r="W8" i="1" s="1"/>
  <c r="X34" i="1"/>
  <c r="Y34" i="1" s="1"/>
  <c r="T23" i="1"/>
  <c r="U23" i="1" s="1"/>
  <c r="T22" i="1"/>
  <c r="U22" i="1" s="1"/>
  <c r="T35" i="1"/>
  <c r="U35" i="1" s="1"/>
  <c r="T21" i="1"/>
  <c r="U21" i="1" s="1"/>
  <c r="T10" i="1"/>
  <c r="U10" i="1" s="1"/>
  <c r="V30" i="1"/>
  <c r="W30" i="1" s="1"/>
  <c r="V28" i="1"/>
  <c r="W28" i="1" s="1"/>
  <c r="V14" i="1"/>
  <c r="W14" i="1" s="1"/>
  <c r="V6" i="1"/>
  <c r="W6" i="1" s="1"/>
  <c r="T18" i="1"/>
  <c r="U18" i="1" s="1"/>
  <c r="T11" i="1"/>
  <c r="U11" i="1" s="1"/>
</calcChain>
</file>

<file path=xl/sharedStrings.xml><?xml version="1.0" encoding="utf-8"?>
<sst xmlns="http://schemas.openxmlformats.org/spreadsheetml/2006/main" count="165" uniqueCount="106">
  <si>
    <t>peptide</t>
  </si>
  <si>
    <t>B1587 Y2</t>
  </si>
  <si>
    <t>B1587 S2</t>
  </si>
  <si>
    <t>B2611 Y2</t>
  </si>
  <si>
    <t>B2666 S2</t>
  </si>
  <si>
    <t>phospho</t>
  </si>
  <si>
    <t>ISTADSLRDPPSNGLK</t>
  </si>
  <si>
    <t>S10, S16</t>
  </si>
  <si>
    <t>S16</t>
  </si>
  <si>
    <t>ISTADSLRDPPSNGLKADSE</t>
  </si>
  <si>
    <t>GTVTTTSTSTESR</t>
  </si>
  <si>
    <t>S82, T83, S84, S87</t>
  </si>
  <si>
    <t>RFSTHGK</t>
  </si>
  <si>
    <t>S367</t>
  </si>
  <si>
    <t>NGGSNFNHHQFFSTR</t>
  </si>
  <si>
    <t>S435</t>
  </si>
  <si>
    <t>SMPNSWSSPSSK</t>
  </si>
  <si>
    <t>KSMPNSWSSPSSK</t>
  </si>
  <si>
    <t>S525</t>
  </si>
  <si>
    <t>RSSYGYNE</t>
  </si>
  <si>
    <t>S612</t>
  </si>
  <si>
    <t>RKMSGGSQQESETMMPY</t>
  </si>
  <si>
    <t>SSPSSKSVNSENESVNGGDENSELPSEIPESSGRY</t>
  </si>
  <si>
    <t>S531, S535, S540, S544, S552</t>
  </si>
  <si>
    <t>B1587 Y/ B1587 S</t>
  </si>
  <si>
    <t>B1587 Y/ B2611 Y</t>
  </si>
  <si>
    <t>B2666 S/ B1587 S</t>
  </si>
  <si>
    <t>YES</t>
  </si>
  <si>
    <t>NO</t>
  </si>
  <si>
    <t>log2 B1587 Y/S</t>
  </si>
  <si>
    <t>log2 B1587 Y/ B2611 Y</t>
  </si>
  <si>
    <t>log2 B2666 S/ B1587 S</t>
  </si>
  <si>
    <t>YES, YES</t>
  </si>
  <si>
    <t>YES,NO</t>
  </si>
  <si>
    <t>YES, NO</t>
  </si>
  <si>
    <t>YES,YES</t>
  </si>
  <si>
    <t>NO,NO</t>
  </si>
  <si>
    <t>mutate site(s)?</t>
  </si>
  <si>
    <t>yes</t>
  </si>
  <si>
    <t>no</t>
  </si>
  <si>
    <t>RKSMPNSWSSPSSK</t>
  </si>
  <si>
    <r>
      <rPr>
        <b/>
        <sz val="12"/>
        <color theme="1"/>
        <rFont val="Calibri"/>
        <family val="2"/>
        <scheme val="minor"/>
      </rPr>
      <t>S470</t>
    </r>
    <r>
      <rPr>
        <sz val="12"/>
        <color theme="1"/>
        <rFont val="Calibri"/>
        <family val="2"/>
        <scheme val="minor"/>
      </rPr>
      <t>, S473</t>
    </r>
  </si>
  <si>
    <r>
      <rPr>
        <b/>
        <sz val="12"/>
        <color theme="1"/>
        <rFont val="Calibri"/>
        <family val="2"/>
        <scheme val="minor"/>
      </rPr>
      <t>S525</t>
    </r>
    <r>
      <rPr>
        <sz val="12"/>
        <color theme="1"/>
        <rFont val="Calibri"/>
        <family val="2"/>
        <scheme val="minor"/>
      </rPr>
      <t>, S532, S534, S535</t>
    </r>
  </si>
  <si>
    <t>wild-type in SPO</t>
  </si>
  <si>
    <t>wild-type in YPD</t>
  </si>
  <si>
    <t>RAS2G19V overexpression in SPO</t>
  </si>
  <si>
    <t>wild-type YPD VS wild-type SPO</t>
  </si>
  <si>
    <t>RAS2G19V overexpression SPO VS wild-type SPO</t>
  </si>
  <si>
    <t>Rules applied</t>
  </si>
  <si>
    <t>phosphorylation status</t>
  </si>
  <si>
    <t>phosphorylated residues (in bold are PKA sites)</t>
  </si>
  <si>
    <t>A</t>
  </si>
  <si>
    <t>B</t>
  </si>
  <si>
    <t>C</t>
  </si>
  <si>
    <t>peptide where the phosporylated site was found</t>
  </si>
  <si>
    <t>D-G</t>
  </si>
  <si>
    <t>H-K</t>
  </si>
  <si>
    <t>L-O</t>
  </si>
  <si>
    <t>P-S</t>
  </si>
  <si>
    <t>T-Y</t>
  </si>
  <si>
    <t>T-U</t>
  </si>
  <si>
    <t>wild-type YPD VS wild-type in SPO</t>
  </si>
  <si>
    <t>V-W</t>
  </si>
  <si>
    <t>wild-type YPD VS tpk-as YPD</t>
  </si>
  <si>
    <t>X-Y</t>
  </si>
  <si>
    <t>RAS2 G19V overexpression in SPO VS wild-type SPO</t>
  </si>
  <si>
    <t>Z-AB</t>
  </si>
  <si>
    <t>rules applied to identify sites that are differentially phosphorylated in a PKA-dependent manner</t>
  </si>
  <si>
    <t>AC</t>
  </si>
  <si>
    <t>decision about mutating the site</t>
  </si>
  <si>
    <t>column</t>
  </si>
  <si>
    <t>content</t>
  </si>
  <si>
    <t>for each strain/growth conditions</t>
  </si>
  <si>
    <t>first column</t>
  </si>
  <si>
    <t>second column</t>
  </si>
  <si>
    <t>third column</t>
  </si>
  <si>
    <t>peptide information</t>
  </si>
  <si>
    <t>intensities</t>
  </si>
  <si>
    <t>comparisons</t>
  </si>
  <si>
    <t>how decision to mutate was taken</t>
  </si>
  <si>
    <t>comparisons between different conditions</t>
  </si>
  <si>
    <t xml:space="preserve"> </t>
  </si>
  <si>
    <t>phosphorylated site detected (in bold are PKA sites)</t>
  </si>
  <si>
    <t>wild-type strain in YPD (PKA is ON)</t>
  </si>
  <si>
    <t>wild-type strain in SPO (PKA is OFF)</t>
  </si>
  <si>
    <t>tpk-as in YPD (PKA has been turned OFF in glucose-conntaining medium)</t>
  </si>
  <si>
    <t>RAS2 G19V overexpression in SPO (PKA has been turned ON in absence of glucose)</t>
  </si>
  <si>
    <t>B1587 Y1</t>
  </si>
  <si>
    <t>REP1/REP1</t>
  </si>
  <si>
    <t>mean of REP1 and REP2</t>
  </si>
  <si>
    <t>REP1/REP2</t>
  </si>
  <si>
    <t>B1587 S1</t>
  </si>
  <si>
    <t>B2611 Y1</t>
  </si>
  <si>
    <t>B2666 S1</t>
  </si>
  <si>
    <t>tpk1-as in YPD</t>
  </si>
  <si>
    <t>wild-type YPD VS tpk1-as SPO</t>
  </si>
  <si>
    <t>REP1/REP2 ratios</t>
  </si>
  <si>
    <t>Dataset EV1 - List of all SK1 Rim4 peptides found phosphorylated by mass spectrometry analysis.</t>
  </si>
  <si>
    <t>total intensity of phosphorylated peptide, non-phosphorylated peptide, and ratio between these two intensities</t>
  </si>
  <si>
    <t>total normalized phospho and non-phospho intensities and phospho/non-phospho ratios of each replicate (REP1 and REP2)</t>
  </si>
  <si>
    <t>mean of total normalized phospho and non-phospho intensties and phospho/non-phospho ratios</t>
  </si>
  <si>
    <t>non-phospho</t>
  </si>
  <si>
    <t>phospho/non-phospho</t>
  </si>
  <si>
    <t>log2 of mean B1587 (phospho/non-phospho) Y VS S &gt; |1|?</t>
  </si>
  <si>
    <t>log2 of mean B1587 (phospho/phospho) Y VS S has same sign as log2 mean B1587 (phospho/non-phospho) Y VS S? If yes, is (phospho/phospho) Y VS S &gt; |1|?</t>
  </si>
  <si>
    <t>same sign in all three comparisons of (phospho/non-phospho)?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</si>
</sst>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Alignment="1">
      <alignment wrapText="1"/>
    </xf>
    <xf numFmtId="0" fontId="2" fillId="0" borderId="0" xfId="0" applyFont="1"/>
    <xf numFmtId="0" fontId="0" fillId="0" borderId="5" xfId="0" applyBorder="1"/>
    <xf numFmtId="0" fontId="0" fillId="0" borderId="4" xfId="0" applyBorder="1"/>
    <xf numFmtId="0" fontId="2" fillId="2" borderId="0" xfId="0" applyFont="1" applyFill="1"/>
    <xf numFmtId="0" fontId="2" fillId="0" borderId="0" xfId="0" applyFont="1" applyAlignment="1">
      <alignment wrapText="1"/>
    </xf>
    <xf numFmtId="0" fontId="2" fillId="0" borderId="12" xfId="0" applyFont="1" applyBorder="1" applyAlignment="1">
      <alignment wrapText="1"/>
    </xf>
    <xf numFmtId="0" fontId="0" fillId="0" borderId="13" xfId="0" applyBorder="1" applyAlignment="1">
      <alignment wrapText="1"/>
    </xf>
    <xf numFmtId="0" fontId="2" fillId="2" borderId="12" xfId="0" applyFont="1" applyFill="1" applyBorder="1"/>
    <xf numFmtId="0" fontId="0" fillId="2" borderId="13" xfId="0" applyFill="1" applyBorder="1"/>
    <xf numFmtId="0" fontId="2" fillId="0" borderId="12" xfId="0" applyFont="1" applyBorder="1"/>
    <xf numFmtId="0" fontId="0" fillId="0" borderId="13" xfId="0" applyBorder="1"/>
    <xf numFmtId="0" fontId="2" fillId="2" borderId="14" xfId="0" applyFont="1" applyFill="1" applyBorder="1"/>
    <xf numFmtId="0" fontId="2" fillId="2" borderId="15" xfId="0" applyFont="1" applyFill="1" applyBorder="1"/>
    <xf numFmtId="0" fontId="0" fillId="2" borderId="15" xfId="0" applyFill="1" applyBorder="1"/>
    <xf numFmtId="0" fontId="0" fillId="2" borderId="16" xfId="0" applyFill="1" applyBorder="1"/>
    <xf numFmtId="0" fontId="1" fillId="2" borderId="0" xfId="0" applyFont="1" applyFill="1"/>
    <xf numFmtId="0" fontId="1" fillId="0" borderId="0" xfId="0" applyFont="1" applyAlignment="1">
      <alignment wrapText="1"/>
    </xf>
    <xf numFmtId="0" fontId="0" fillId="0" borderId="12" xfId="0" applyBorder="1" applyAlignment="1">
      <alignment wrapText="1"/>
    </xf>
    <xf numFmtId="0" fontId="0" fillId="2" borderId="12" xfId="0" applyFill="1" applyBorder="1"/>
    <xf numFmtId="0" fontId="0" fillId="0" borderId="12" xfId="0" applyBorder="1"/>
    <xf numFmtId="0" fontId="0" fillId="2" borderId="14" xfId="0" applyFill="1" applyBorder="1"/>
    <xf numFmtId="0" fontId="1" fillId="2" borderId="15" xfId="0" applyFont="1" applyFill="1" applyBorder="1"/>
    <xf numFmtId="0" fontId="3" fillId="2" borderId="0" xfId="0" applyFont="1" applyFill="1"/>
    <xf numFmtId="0" fontId="3" fillId="0" borderId="0" xfId="0" applyFont="1"/>
    <xf numFmtId="0" fontId="4" fillId="2" borderId="0" xfId="0" applyFont="1" applyFill="1"/>
    <xf numFmtId="0" fontId="1" fillId="2" borderId="12" xfId="0" applyFont="1" applyFill="1" applyBorder="1"/>
    <xf numFmtId="0" fontId="3" fillId="2" borderId="12" xfId="0" applyFont="1" applyFill="1" applyBorder="1"/>
    <xf numFmtId="0" fontId="1" fillId="0" borderId="12" xfId="0" applyFont="1" applyBorder="1"/>
    <xf numFmtId="0" fontId="3" fillId="0" borderId="12" xfId="0" applyFont="1" applyBorder="1"/>
    <xf numFmtId="0" fontId="4" fillId="2" borderId="12" xfId="0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0" fontId="1" fillId="0" borderId="12" xfId="0" applyFont="1" applyBorder="1" applyAlignment="1">
      <alignment wrapText="1"/>
    </xf>
    <xf numFmtId="0" fontId="0" fillId="0" borderId="18" xfId="0" applyBorder="1" applyAlignment="1">
      <alignment wrapText="1"/>
    </xf>
    <xf numFmtId="0" fontId="0" fillId="2" borderId="18" xfId="0" applyFill="1" applyBorder="1"/>
    <xf numFmtId="0" fontId="0" fillId="0" borderId="18" xfId="0" applyBorder="1"/>
    <xf numFmtId="0" fontId="0" fillId="2" borderId="19" xfId="0" applyFill="1" applyBorder="1"/>
    <xf numFmtId="0" fontId="2" fillId="0" borderId="17" xfId="0" applyFont="1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/>
    <xf numFmtId="0" fontId="2" fillId="0" borderId="2" xfId="0" applyFont="1" applyBorder="1"/>
    <xf numFmtId="0" fontId="2" fillId="0" borderId="3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3" xfId="0" applyBorder="1"/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009AC-F3B5-1D45-9A9E-84075B89035A}">
  <dimension ref="A1:AC35"/>
  <sheetViews>
    <sheetView tabSelected="1" topLeftCell="E1" workbookViewId="0">
      <selection activeCell="AC2" sqref="AC2"/>
    </sheetView>
  </sheetViews>
  <sheetFormatPr baseColWidth="10" defaultRowHeight="16" x14ac:dyDescent="0.2"/>
  <cols>
    <col min="4" max="5" width="10.83203125" style="4" customWidth="1"/>
    <col min="6" max="7" width="10.83203125" customWidth="1"/>
    <col min="8" max="9" width="10.83203125" style="4" customWidth="1"/>
    <col min="10" max="11" width="10.83203125" customWidth="1"/>
    <col min="12" max="13" width="10.83203125" style="4" customWidth="1"/>
    <col min="14" max="15" width="10.83203125" customWidth="1"/>
    <col min="16" max="17" width="10.83203125" style="4" customWidth="1"/>
    <col min="18" max="19" width="10.83203125" customWidth="1"/>
    <col min="20" max="20" width="15.83203125" customWidth="1"/>
    <col min="21" max="21" width="12.83203125" style="1" customWidth="1"/>
    <col min="22" max="22" width="15.83203125" customWidth="1"/>
    <col min="23" max="23" width="19" style="1" customWidth="1"/>
    <col min="24" max="24" width="15.83203125" customWidth="1"/>
    <col min="25" max="25" width="19" style="1" customWidth="1"/>
    <col min="26" max="28" width="10.83203125" style="1" customWidth="1"/>
  </cols>
  <sheetData>
    <row r="1" spans="1:29" s="3" customFormat="1" ht="34" x14ac:dyDescent="0.2">
      <c r="A1" s="53"/>
      <c r="B1" s="54"/>
      <c r="C1" s="42"/>
      <c r="D1" s="51" t="s">
        <v>44</v>
      </c>
      <c r="E1" s="52"/>
      <c r="F1" s="52"/>
      <c r="G1" s="52"/>
      <c r="H1" s="51" t="s">
        <v>43</v>
      </c>
      <c r="I1" s="52"/>
      <c r="J1" s="52"/>
      <c r="K1" s="52"/>
      <c r="L1" s="51" t="s">
        <v>94</v>
      </c>
      <c r="M1" s="52"/>
      <c r="N1" s="52"/>
      <c r="O1" s="52"/>
      <c r="P1" s="51" t="s">
        <v>45</v>
      </c>
      <c r="Q1" s="52"/>
      <c r="R1" s="52"/>
      <c r="S1" s="52"/>
      <c r="T1" s="51" t="s">
        <v>46</v>
      </c>
      <c r="U1" s="52"/>
      <c r="V1" s="51" t="s">
        <v>95</v>
      </c>
      <c r="W1" s="52"/>
      <c r="X1" s="51" t="s">
        <v>47</v>
      </c>
      <c r="Y1" s="52"/>
      <c r="Z1" s="51" t="s">
        <v>48</v>
      </c>
      <c r="AA1" s="52"/>
      <c r="AB1" s="52"/>
      <c r="AC1" s="41" t="s">
        <v>37</v>
      </c>
    </row>
    <row r="2" spans="1:29" s="3" customFormat="1" ht="306" x14ac:dyDescent="0.2">
      <c r="A2" s="21" t="s">
        <v>50</v>
      </c>
      <c r="B2" s="3" t="s">
        <v>0</v>
      </c>
      <c r="C2" s="10" t="s">
        <v>49</v>
      </c>
      <c r="D2" s="9" t="s">
        <v>87</v>
      </c>
      <c r="E2" s="8" t="s">
        <v>1</v>
      </c>
      <c r="F2" s="3" t="s">
        <v>90</v>
      </c>
      <c r="G2" s="3" t="s">
        <v>89</v>
      </c>
      <c r="H2" s="9" t="s">
        <v>91</v>
      </c>
      <c r="I2" s="8" t="s">
        <v>2</v>
      </c>
      <c r="J2" s="3" t="s">
        <v>90</v>
      </c>
      <c r="K2" s="3" t="s">
        <v>89</v>
      </c>
      <c r="L2" s="9" t="s">
        <v>92</v>
      </c>
      <c r="M2" s="8" t="s">
        <v>3</v>
      </c>
      <c r="N2" s="3" t="s">
        <v>90</v>
      </c>
      <c r="O2" s="3" t="s">
        <v>89</v>
      </c>
      <c r="P2" s="9" t="s">
        <v>93</v>
      </c>
      <c r="Q2" s="8" t="s">
        <v>4</v>
      </c>
      <c r="R2" s="3" t="s">
        <v>88</v>
      </c>
      <c r="S2" s="3" t="s">
        <v>89</v>
      </c>
      <c r="T2" s="21" t="s">
        <v>24</v>
      </c>
      <c r="U2" s="20" t="s">
        <v>29</v>
      </c>
      <c r="V2" s="21" t="s">
        <v>25</v>
      </c>
      <c r="W2" s="20" t="s">
        <v>30</v>
      </c>
      <c r="X2" s="21" t="s">
        <v>26</v>
      </c>
      <c r="Y2" s="20" t="s">
        <v>31</v>
      </c>
      <c r="Z2" s="36" t="s">
        <v>103</v>
      </c>
      <c r="AA2" s="20" t="s">
        <v>104</v>
      </c>
      <c r="AB2" s="20" t="s">
        <v>105</v>
      </c>
      <c r="AC2" s="37"/>
    </row>
    <row r="3" spans="1:29" s="2" customFormat="1" x14ac:dyDescent="0.2">
      <c r="A3" s="22" t="s">
        <v>7</v>
      </c>
      <c r="B3" s="2" t="s">
        <v>6</v>
      </c>
      <c r="C3" s="12" t="s">
        <v>5</v>
      </c>
      <c r="D3" s="11">
        <v>104.60425767253318</v>
      </c>
      <c r="E3" s="7">
        <v>80.221298107496366</v>
      </c>
      <c r="F3" s="2">
        <f>D3/E3</f>
        <v>1.3039462105482724</v>
      </c>
      <c r="G3" s="2">
        <f>(D3+E3)/2</f>
        <v>92.41277789001478</v>
      </c>
      <c r="H3" s="11">
        <v>292.56666975274055</v>
      </c>
      <c r="I3" s="7">
        <v>315.09351396357391</v>
      </c>
      <c r="J3" s="2">
        <f>H3/I3</f>
        <v>0.92850743283329673</v>
      </c>
      <c r="K3" s="2">
        <f>(H3+I3)/2</f>
        <v>303.83009185815723</v>
      </c>
      <c r="L3" s="11">
        <v>324.6147345421885</v>
      </c>
      <c r="M3" s="7">
        <v>277.22184624404593</v>
      </c>
      <c r="N3" s="2">
        <f>L3/M3</f>
        <v>1.1709565423513604</v>
      </c>
      <c r="O3" s="2">
        <f>(L3+M3)/2</f>
        <v>300.91829039311722</v>
      </c>
      <c r="P3" s="11">
        <v>132.76132965261829</v>
      </c>
      <c r="Q3" s="7">
        <v>121.72706399871898</v>
      </c>
      <c r="R3" s="2">
        <f>P3/Q3</f>
        <v>1.0906475954600814</v>
      </c>
      <c r="S3" s="2">
        <f>(P3+Q3)/2</f>
        <v>127.24419682566864</v>
      </c>
      <c r="T3" s="22">
        <f>G3/K3</f>
        <v>0.30415939818481702</v>
      </c>
      <c r="U3" s="19">
        <f>LOG(T3,2)</f>
        <v>-1.7171005123274463</v>
      </c>
      <c r="V3" s="22">
        <f>G3/O3</f>
        <v>0.30710256185919266</v>
      </c>
      <c r="W3" s="19">
        <f>LOG(V3,2)</f>
        <v>-1.7032075475161452</v>
      </c>
      <c r="X3" s="22">
        <f>S3/K3</f>
        <v>0.41880050803220786</v>
      </c>
      <c r="Y3" s="19">
        <f>LOG(X3,2)</f>
        <v>-1.2556649025348245</v>
      </c>
      <c r="Z3" s="29"/>
      <c r="AA3" s="19"/>
      <c r="AB3" s="19"/>
      <c r="AC3" s="38"/>
    </row>
    <row r="4" spans="1:29" s="2" customFormat="1" x14ac:dyDescent="0.2">
      <c r="A4" s="22"/>
      <c r="C4" s="12" t="s">
        <v>101</v>
      </c>
      <c r="D4" s="11">
        <v>20729.053982251502</v>
      </c>
      <c r="E4" s="7">
        <v>16718.031457604957</v>
      </c>
      <c r="F4" s="2">
        <f>D4/E4</f>
        <v>1.2399219390642999</v>
      </c>
      <c r="G4" s="2">
        <f>(D4+E4)/2</f>
        <v>18723.542719928228</v>
      </c>
      <c r="H4" s="11">
        <v>22246.120000110914</v>
      </c>
      <c r="I4" s="7">
        <v>28008.942013392585</v>
      </c>
      <c r="J4" s="2">
        <f t="shared" ref="J4:J35" si="0">H4/I4</f>
        <v>0.79425063572461407</v>
      </c>
      <c r="K4" s="2">
        <f t="shared" ref="K4:K35" si="1">(H4+I4)/2</f>
        <v>25127.531006751749</v>
      </c>
      <c r="L4" s="11">
        <v>19397.224421290062</v>
      </c>
      <c r="M4" s="7">
        <v>21091.314420975588</v>
      </c>
      <c r="N4" s="2">
        <f t="shared" ref="N4:N35" si="2">L4/M4</f>
        <v>0.91967831089745966</v>
      </c>
      <c r="O4" s="2">
        <f t="shared" ref="O4:O35" si="3">(L4+M4)/2</f>
        <v>20244.269421132827</v>
      </c>
      <c r="P4" s="11">
        <v>17994.187333999747</v>
      </c>
      <c r="Q4" s="7">
        <v>21756.583751993872</v>
      </c>
      <c r="R4" s="2">
        <f t="shared" ref="R4:R35" si="4">P4/Q4</f>
        <v>0.82706860319238673</v>
      </c>
      <c r="S4" s="2">
        <f t="shared" ref="S4:S35" si="5">(P4+Q4)/2</f>
        <v>19875.38554299681</v>
      </c>
      <c r="T4" s="22">
        <f>G4/K4</f>
        <v>0.74514056772618154</v>
      </c>
      <c r="U4" s="19">
        <f>LOG(T4,2)</f>
        <v>-0.4244154851086499</v>
      </c>
      <c r="V4" s="22">
        <f>G4/O4</f>
        <v>0.92488112711950354</v>
      </c>
      <c r="W4" s="19">
        <f>LOG(V4,2)</f>
        <v>-0.11266014367549083</v>
      </c>
      <c r="X4" s="22">
        <f>S4/K4</f>
        <v>0.79098044044424054</v>
      </c>
      <c r="Y4" s="19">
        <f>LOG(X4,2)</f>
        <v>-0.33828607506033181</v>
      </c>
      <c r="Z4" s="29"/>
      <c r="AA4" s="19"/>
      <c r="AB4" s="19"/>
      <c r="AC4" s="38"/>
    </row>
    <row r="5" spans="1:29" s="2" customFormat="1" x14ac:dyDescent="0.2">
      <c r="A5" s="22"/>
      <c r="C5" s="12" t="s">
        <v>102</v>
      </c>
      <c r="D5" s="11">
        <v>5.0462629776591239E-3</v>
      </c>
      <c r="E5" s="7">
        <v>4.7984894819063199E-3</v>
      </c>
      <c r="F5" s="2">
        <f t="shared" ref="F5:F35" si="6">D5/E5</f>
        <v>1.0516357275945032</v>
      </c>
      <c r="G5" s="2">
        <f t="shared" ref="G5:G35" si="7">(D5+E5)/2</f>
        <v>4.9223762297827215E-3</v>
      </c>
      <c r="H5" s="11">
        <v>1.3151357169307811E-2</v>
      </c>
      <c r="I5" s="7">
        <v>1.1249747091943377E-2</v>
      </c>
      <c r="J5" s="2">
        <f t="shared" si="0"/>
        <v>1.1690358069228322</v>
      </c>
      <c r="K5" s="2">
        <f t="shared" si="1"/>
        <v>1.2200552130625594E-2</v>
      </c>
      <c r="L5" s="11">
        <v>1.6735112585793303E-2</v>
      </c>
      <c r="M5" s="7">
        <v>1.3143886659256532E-2</v>
      </c>
      <c r="N5" s="2">
        <f t="shared" si="2"/>
        <v>1.2732240485357247</v>
      </c>
      <c r="O5" s="2">
        <f t="shared" si="3"/>
        <v>1.4939499622524917E-2</v>
      </c>
      <c r="P5" s="11">
        <v>7.3780119762212179E-3</v>
      </c>
      <c r="Q5" s="7">
        <v>5.5949530214072949E-3</v>
      </c>
      <c r="R5" s="2">
        <f t="shared" si="4"/>
        <v>1.3186906034763151</v>
      </c>
      <c r="S5" s="2">
        <f t="shared" si="5"/>
        <v>6.4864824988142564E-3</v>
      </c>
      <c r="T5" s="22">
        <f>G5/K5</f>
        <v>0.40345520244339322</v>
      </c>
      <c r="U5" s="19">
        <f>LOG(T5,2)</f>
        <v>-1.3095196018072874</v>
      </c>
      <c r="V5" s="22">
        <f>G5/O5</f>
        <v>0.32948735594604828</v>
      </c>
      <c r="W5" s="19">
        <f>LOG(V5,2)</f>
        <v>-1.6017049919118103</v>
      </c>
      <c r="X5" s="22">
        <f>S5/K5</f>
        <v>0.53165483245073897</v>
      </c>
      <c r="Y5" s="19">
        <f>LOG(X5,2)</f>
        <v>-0.9114381896237661</v>
      </c>
      <c r="Z5" s="30" t="s">
        <v>27</v>
      </c>
      <c r="AA5" s="26" t="s">
        <v>32</v>
      </c>
      <c r="AB5" s="26" t="s">
        <v>27</v>
      </c>
      <c r="AC5" s="38" t="s">
        <v>38</v>
      </c>
    </row>
    <row r="6" spans="1:29" x14ac:dyDescent="0.2">
      <c r="A6" s="23" t="s">
        <v>8</v>
      </c>
      <c r="B6" t="s">
        <v>9</v>
      </c>
      <c r="C6" s="14" t="s">
        <v>5</v>
      </c>
      <c r="D6" s="13">
        <v>0</v>
      </c>
      <c r="E6" s="4">
        <v>0</v>
      </c>
      <c r="F6" t="e">
        <f t="shared" si="6"/>
        <v>#DIV/0!</v>
      </c>
      <c r="G6">
        <f t="shared" si="7"/>
        <v>0</v>
      </c>
      <c r="H6" s="13">
        <v>40.409335865079946</v>
      </c>
      <c r="I6" s="4">
        <v>40.764357504295091</v>
      </c>
      <c r="J6">
        <f t="shared" si="0"/>
        <v>0.99129088103062246</v>
      </c>
      <c r="K6">
        <f t="shared" si="1"/>
        <v>40.586846684687515</v>
      </c>
      <c r="L6" s="13">
        <v>0</v>
      </c>
      <c r="M6" s="4">
        <v>0</v>
      </c>
      <c r="N6" t="e">
        <f t="shared" si="2"/>
        <v>#DIV/0!</v>
      </c>
      <c r="O6">
        <f t="shared" si="3"/>
        <v>0</v>
      </c>
      <c r="P6" s="13">
        <v>0</v>
      </c>
      <c r="Q6" s="4">
        <v>0</v>
      </c>
      <c r="R6" t="e">
        <f t="shared" si="4"/>
        <v>#DIV/0!</v>
      </c>
      <c r="S6">
        <f t="shared" si="5"/>
        <v>0</v>
      </c>
      <c r="T6" s="23">
        <f t="shared" ref="T6:T35" si="8">G6/K6</f>
        <v>0</v>
      </c>
      <c r="U6" s="1" t="e">
        <f t="shared" ref="U6:U35" si="9">LOG(T6,2)</f>
        <v>#NUM!</v>
      </c>
      <c r="V6" s="23" t="e">
        <f t="shared" ref="V6:V35" si="10">G6/O6</f>
        <v>#DIV/0!</v>
      </c>
      <c r="W6" s="1" t="e">
        <f t="shared" ref="W6:W35" si="11">LOG(V6,2)</f>
        <v>#DIV/0!</v>
      </c>
      <c r="X6" s="23">
        <f t="shared" ref="X6:X35" si="12">S6/K6</f>
        <v>0</v>
      </c>
      <c r="Y6" s="1" t="e">
        <f t="shared" ref="Y6:Y35" si="13">LOG(X6,2)</f>
        <v>#NUM!</v>
      </c>
      <c r="Z6" s="31"/>
      <c r="AC6" s="39"/>
    </row>
    <row r="7" spans="1:29" x14ac:dyDescent="0.2">
      <c r="A7" s="23"/>
      <c r="C7" s="14" t="s">
        <v>101</v>
      </c>
      <c r="D7" s="13">
        <v>13.227421202954108</v>
      </c>
      <c r="E7" s="4">
        <v>20.396768408900797</v>
      </c>
      <c r="F7">
        <f t="shared" si="6"/>
        <v>0.64850573079909513</v>
      </c>
      <c r="G7">
        <f t="shared" si="7"/>
        <v>16.812094805927451</v>
      </c>
      <c r="H7" s="13">
        <v>24.221192946923264</v>
      </c>
      <c r="I7" s="4">
        <v>21.145309289345789</v>
      </c>
      <c r="J7">
        <f t="shared" si="0"/>
        <v>1.1454641128908565</v>
      </c>
      <c r="K7">
        <f t="shared" si="1"/>
        <v>22.683251118134528</v>
      </c>
      <c r="L7" s="13">
        <v>13.536354428834654</v>
      </c>
      <c r="M7" s="4">
        <v>11.52239839710553</v>
      </c>
      <c r="N7">
        <f t="shared" si="2"/>
        <v>1.1747861827304147</v>
      </c>
      <c r="O7">
        <f t="shared" si="3"/>
        <v>12.529376412970091</v>
      </c>
      <c r="P7" s="13">
        <v>14.182171649263962</v>
      </c>
      <c r="Q7" s="4">
        <v>12.373845090234299</v>
      </c>
      <c r="R7">
        <f t="shared" si="4"/>
        <v>1.1461410374740211</v>
      </c>
      <c r="S7">
        <f t="shared" si="5"/>
        <v>13.278008369749131</v>
      </c>
      <c r="T7" s="23">
        <f t="shared" si="8"/>
        <v>0.74116777698090741</v>
      </c>
      <c r="U7" s="1">
        <f t="shared" si="9"/>
        <v>-0.43212793478552541</v>
      </c>
      <c r="V7" s="23">
        <f t="shared" si="10"/>
        <v>1.3418141695004069</v>
      </c>
      <c r="W7" s="1">
        <f t="shared" si="11"/>
        <v>0.42418488368118445</v>
      </c>
      <c r="X7" s="23">
        <f t="shared" si="12"/>
        <v>0.58536619378752952</v>
      </c>
      <c r="Y7" s="1">
        <f t="shared" si="13"/>
        <v>-0.77258866561388495</v>
      </c>
      <c r="Z7" s="31"/>
      <c r="AC7" s="39"/>
    </row>
    <row r="8" spans="1:29" x14ac:dyDescent="0.2">
      <c r="A8" s="23"/>
      <c r="C8" s="14" t="s">
        <v>102</v>
      </c>
      <c r="D8" s="13">
        <v>0</v>
      </c>
      <c r="E8" s="4">
        <v>0</v>
      </c>
      <c r="F8" t="e">
        <f t="shared" si="6"/>
        <v>#DIV/0!</v>
      </c>
      <c r="G8">
        <f t="shared" si="7"/>
        <v>0</v>
      </c>
      <c r="H8" s="13">
        <v>1.6683462269439131</v>
      </c>
      <c r="I8" s="4">
        <v>1.9278203475999518</v>
      </c>
      <c r="J8">
        <f t="shared" si="0"/>
        <v>0.86540544559607324</v>
      </c>
      <c r="K8">
        <f t="shared" si="1"/>
        <v>1.7980832872719326</v>
      </c>
      <c r="L8" s="13">
        <v>0</v>
      </c>
      <c r="M8" s="4">
        <v>0</v>
      </c>
      <c r="N8" t="e">
        <f t="shared" si="2"/>
        <v>#DIV/0!</v>
      </c>
      <c r="O8">
        <f t="shared" si="3"/>
        <v>0</v>
      </c>
      <c r="P8" s="13">
        <v>0</v>
      </c>
      <c r="Q8" s="4">
        <v>0</v>
      </c>
      <c r="R8" t="e">
        <f t="shared" si="4"/>
        <v>#DIV/0!</v>
      </c>
      <c r="S8">
        <f t="shared" si="5"/>
        <v>0</v>
      </c>
      <c r="T8" s="23">
        <f t="shared" si="8"/>
        <v>0</v>
      </c>
      <c r="U8" s="1" t="e">
        <f t="shared" si="9"/>
        <v>#NUM!</v>
      </c>
      <c r="V8" s="23" t="e">
        <f t="shared" si="10"/>
        <v>#DIV/0!</v>
      </c>
      <c r="W8" s="1" t="e">
        <f t="shared" si="11"/>
        <v>#DIV/0!</v>
      </c>
      <c r="X8" s="23">
        <f t="shared" si="12"/>
        <v>0</v>
      </c>
      <c r="Y8" s="1" t="e">
        <f t="shared" si="13"/>
        <v>#NUM!</v>
      </c>
      <c r="Z8" s="31"/>
      <c r="AC8" s="39"/>
    </row>
    <row r="9" spans="1:29" s="2" customFormat="1" x14ac:dyDescent="0.2">
      <c r="A9" s="22" t="s">
        <v>11</v>
      </c>
      <c r="B9" s="2" t="s">
        <v>10</v>
      </c>
      <c r="C9" s="12" t="s">
        <v>5</v>
      </c>
      <c r="D9" s="11">
        <v>466.72745427896552</v>
      </c>
      <c r="E9" s="7">
        <v>548.01850340384681</v>
      </c>
      <c r="F9" s="2">
        <f t="shared" si="6"/>
        <v>0.85166367810581733</v>
      </c>
      <c r="G9" s="2">
        <f t="shared" si="7"/>
        <v>507.37297884140617</v>
      </c>
      <c r="H9" s="11">
        <v>507.04893296858074</v>
      </c>
      <c r="I9" s="7">
        <v>554.97926683006574</v>
      </c>
      <c r="J9" s="2">
        <f t="shared" si="0"/>
        <v>0.91363581177499875</v>
      </c>
      <c r="K9" s="2">
        <f t="shared" si="1"/>
        <v>531.01409989932324</v>
      </c>
      <c r="L9" s="11">
        <v>258.71228888407495</v>
      </c>
      <c r="M9" s="7">
        <v>282.23873682274734</v>
      </c>
      <c r="N9" s="2">
        <f t="shared" si="2"/>
        <v>0.91664344801313524</v>
      </c>
      <c r="O9" s="2">
        <f t="shared" si="3"/>
        <v>270.47551285341115</v>
      </c>
      <c r="P9" s="11">
        <v>504.16218949176141</v>
      </c>
      <c r="Q9" s="7">
        <v>846.46332920395673</v>
      </c>
      <c r="R9" s="2">
        <f t="shared" si="4"/>
        <v>0.59561019609188848</v>
      </c>
      <c r="S9" s="2">
        <f t="shared" si="5"/>
        <v>675.31275934785913</v>
      </c>
      <c r="T9" s="22">
        <f t="shared" si="8"/>
        <v>0.95547929694823686</v>
      </c>
      <c r="U9" s="19">
        <f t="shared" si="9"/>
        <v>-6.5703481248937462E-2</v>
      </c>
      <c r="V9" s="22">
        <f>G9/O9</f>
        <v>1.875855501626817</v>
      </c>
      <c r="W9" s="19">
        <f t="shared" si="11"/>
        <v>0.90754870039306601</v>
      </c>
      <c r="X9" s="22">
        <f t="shared" si="12"/>
        <v>1.2717416721625545</v>
      </c>
      <c r="Y9" s="19">
        <f t="shared" si="13"/>
        <v>0.34680564692779031</v>
      </c>
      <c r="Z9" s="29"/>
      <c r="AA9" s="19"/>
      <c r="AB9" s="19"/>
      <c r="AC9" s="38"/>
    </row>
    <row r="10" spans="1:29" s="2" customFormat="1" x14ac:dyDescent="0.2">
      <c r="A10" s="22"/>
      <c r="C10" s="12" t="s">
        <v>101</v>
      </c>
      <c r="D10" s="11">
        <v>26842.952879141139</v>
      </c>
      <c r="E10" s="7">
        <v>36989.117355060298</v>
      </c>
      <c r="F10" s="2">
        <f t="shared" si="6"/>
        <v>0.72569865945906087</v>
      </c>
      <c r="G10" s="2">
        <f t="shared" si="7"/>
        <v>31916.035117100721</v>
      </c>
      <c r="H10" s="11">
        <v>25338.992613936764</v>
      </c>
      <c r="I10" s="7">
        <v>29399.486253604602</v>
      </c>
      <c r="J10" s="2">
        <f t="shared" si="0"/>
        <v>0.86188555797739519</v>
      </c>
      <c r="K10" s="2">
        <f t="shared" si="1"/>
        <v>27369.239433770683</v>
      </c>
      <c r="L10" s="11">
        <v>32673.474447710421</v>
      </c>
      <c r="M10" s="7">
        <v>35681.386030474532</v>
      </c>
      <c r="N10" s="2">
        <f t="shared" si="2"/>
        <v>0.91570082002433617</v>
      </c>
      <c r="O10" s="2">
        <f t="shared" si="3"/>
        <v>34177.430239092479</v>
      </c>
      <c r="P10" s="11">
        <v>38278.501681018752</v>
      </c>
      <c r="Q10" s="7">
        <v>28238.074932520194</v>
      </c>
      <c r="R10" s="2">
        <f t="shared" si="4"/>
        <v>1.355563428898461</v>
      </c>
      <c r="S10" s="2">
        <f t="shared" si="5"/>
        <v>33258.288306769471</v>
      </c>
      <c r="T10" s="22">
        <f t="shared" si="8"/>
        <v>1.1661279515761693</v>
      </c>
      <c r="U10" s="19">
        <f t="shared" si="9"/>
        <v>0.22172609469350171</v>
      </c>
      <c r="V10" s="22">
        <f t="shared" si="10"/>
        <v>0.93383367016853269</v>
      </c>
      <c r="W10" s="19">
        <f t="shared" si="11"/>
        <v>-9.8762487770703414E-2</v>
      </c>
      <c r="X10" s="22">
        <f t="shared" si="12"/>
        <v>1.2151703516368941</v>
      </c>
      <c r="Y10" s="19">
        <f t="shared" si="13"/>
        <v>0.2811585757523174</v>
      </c>
      <c r="Z10" s="29"/>
      <c r="AA10" s="19"/>
      <c r="AB10" s="19"/>
      <c r="AC10" s="38"/>
    </row>
    <row r="11" spans="1:29" s="2" customFormat="1" x14ac:dyDescent="0.2">
      <c r="A11" s="22"/>
      <c r="C11" s="12" t="s">
        <v>102</v>
      </c>
      <c r="D11" s="11">
        <v>1.7387336496859314E-2</v>
      </c>
      <c r="E11" s="7">
        <v>1.4815668569308943E-2</v>
      </c>
      <c r="F11" s="2">
        <f t="shared" si="6"/>
        <v>1.1735775821063958</v>
      </c>
      <c r="G11" s="2">
        <f t="shared" si="7"/>
        <v>1.6101502533084129E-2</v>
      </c>
      <c r="H11" s="11">
        <v>2.0010619233919249E-2</v>
      </c>
      <c r="I11" s="7">
        <v>1.8877175677245756E-2</v>
      </c>
      <c r="J11" s="2">
        <f t="shared" si="0"/>
        <v>1.0600430687329847</v>
      </c>
      <c r="K11" s="2">
        <f t="shared" si="1"/>
        <v>1.9443897455582504E-2</v>
      </c>
      <c r="L11" s="11">
        <v>7.9181137989505768E-3</v>
      </c>
      <c r="M11" s="7">
        <v>7.9099712265015346E-3</v>
      </c>
      <c r="N11" s="2">
        <f t="shared" si="2"/>
        <v>1.0010294060769478</v>
      </c>
      <c r="O11" s="2">
        <f t="shared" si="3"/>
        <v>7.9140425127260557E-3</v>
      </c>
      <c r="P11" s="11">
        <v>1.3170896648281338E-2</v>
      </c>
      <c r="Q11" s="7">
        <v>2.9975957328066044E-2</v>
      </c>
      <c r="R11" s="2">
        <f>P11/Q11</f>
        <v>0.43938201886715467</v>
      </c>
      <c r="S11" s="2">
        <f t="shared" si="5"/>
        <v>2.1573426988173692E-2</v>
      </c>
      <c r="T11" s="22">
        <f t="shared" si="8"/>
        <v>0.8281005683076802</v>
      </c>
      <c r="U11" s="19">
        <f t="shared" si="9"/>
        <v>-0.27212210906101642</v>
      </c>
      <c r="V11" s="22">
        <f t="shared" si="10"/>
        <v>2.0345484001624143</v>
      </c>
      <c r="W11" s="19">
        <f t="shared" si="11"/>
        <v>1.0247086012981945</v>
      </c>
      <c r="X11" s="22">
        <f t="shared" si="12"/>
        <v>1.1095217426164621</v>
      </c>
      <c r="Y11" s="19">
        <f t="shared" si="13"/>
        <v>0.14993793942099409</v>
      </c>
      <c r="Z11" s="29" t="s">
        <v>28</v>
      </c>
      <c r="AA11" s="19" t="s">
        <v>33</v>
      </c>
      <c r="AB11" s="19" t="s">
        <v>28</v>
      </c>
      <c r="AC11" s="38" t="s">
        <v>39</v>
      </c>
    </row>
    <row r="12" spans="1:29" x14ac:dyDescent="0.2">
      <c r="A12" s="13" t="s">
        <v>13</v>
      </c>
      <c r="B12" t="s">
        <v>12</v>
      </c>
      <c r="C12" s="14" t="s">
        <v>5</v>
      </c>
      <c r="D12" s="13">
        <v>18.187745544835881</v>
      </c>
      <c r="E12" s="4">
        <v>14.30780385155342</v>
      </c>
      <c r="F12">
        <f t="shared" si="6"/>
        <v>1.2711766063847185</v>
      </c>
      <c r="G12">
        <f t="shared" si="7"/>
        <v>16.24777469819465</v>
      </c>
      <c r="H12" s="13">
        <v>1.1071020116447091E-3</v>
      </c>
      <c r="I12" s="4">
        <v>0</v>
      </c>
      <c r="J12" t="e">
        <f t="shared" si="0"/>
        <v>#DIV/0!</v>
      </c>
      <c r="K12">
        <f t="shared" si="1"/>
        <v>5.5355100582235453E-4</v>
      </c>
      <c r="L12" s="13">
        <v>1.0698547258758409</v>
      </c>
      <c r="M12" s="4">
        <v>0</v>
      </c>
      <c r="N12" t="e">
        <f t="shared" si="2"/>
        <v>#DIV/0!</v>
      </c>
      <c r="O12">
        <f t="shared" si="3"/>
        <v>0.53492736293792043</v>
      </c>
      <c r="P12" s="13">
        <v>64.711947978641987</v>
      </c>
      <c r="Q12" s="4">
        <v>0.36993373577953959</v>
      </c>
      <c r="R12" s="1">
        <f t="shared" si="4"/>
        <v>174.92848507659974</v>
      </c>
      <c r="S12">
        <f t="shared" si="5"/>
        <v>32.540940857210764</v>
      </c>
      <c r="T12" s="23">
        <f t="shared" si="8"/>
        <v>29351.90168078004</v>
      </c>
      <c r="U12" s="1">
        <f t="shared" si="9"/>
        <v>14.841166356702596</v>
      </c>
      <c r="V12" s="23">
        <f t="shared" si="10"/>
        <v>30.373796189745939</v>
      </c>
      <c r="W12" s="1">
        <f t="shared" si="11"/>
        <v>4.9247553261407822</v>
      </c>
      <c r="X12" s="23">
        <f t="shared" si="12"/>
        <v>58785.803864393652</v>
      </c>
      <c r="Y12" s="1">
        <f t="shared" si="13"/>
        <v>15.843180181427874</v>
      </c>
      <c r="Z12" s="31"/>
      <c r="AC12" s="39"/>
    </row>
    <row r="13" spans="1:29" x14ac:dyDescent="0.2">
      <c r="A13" s="23"/>
      <c r="C13" s="14" t="s">
        <v>101</v>
      </c>
      <c r="D13" s="13">
        <v>0</v>
      </c>
      <c r="E13" s="4">
        <v>0</v>
      </c>
      <c r="F13" t="e">
        <f t="shared" si="6"/>
        <v>#DIV/0!</v>
      </c>
      <c r="G13">
        <f t="shared" si="7"/>
        <v>0</v>
      </c>
      <c r="H13" s="13">
        <v>0</v>
      </c>
      <c r="I13" s="4">
        <v>0</v>
      </c>
      <c r="J13" t="e">
        <f t="shared" si="0"/>
        <v>#DIV/0!</v>
      </c>
      <c r="K13">
        <f t="shared" si="1"/>
        <v>0</v>
      </c>
      <c r="L13" s="13">
        <v>0</v>
      </c>
      <c r="M13" s="4">
        <v>0</v>
      </c>
      <c r="N13" t="e">
        <f t="shared" si="2"/>
        <v>#DIV/0!</v>
      </c>
      <c r="O13">
        <f t="shared" si="3"/>
        <v>0</v>
      </c>
      <c r="P13" s="13">
        <v>51.977967439409149</v>
      </c>
      <c r="Q13" s="4">
        <v>0</v>
      </c>
      <c r="R13" t="e">
        <f t="shared" si="4"/>
        <v>#DIV/0!</v>
      </c>
      <c r="S13">
        <f t="shared" si="5"/>
        <v>25.988983719704574</v>
      </c>
      <c r="T13" s="23" t="e">
        <f t="shared" si="8"/>
        <v>#DIV/0!</v>
      </c>
      <c r="U13" s="1" t="e">
        <f t="shared" si="9"/>
        <v>#DIV/0!</v>
      </c>
      <c r="V13" s="23" t="e">
        <f t="shared" si="10"/>
        <v>#DIV/0!</v>
      </c>
      <c r="W13" s="1" t="e">
        <f t="shared" si="11"/>
        <v>#DIV/0!</v>
      </c>
      <c r="X13" s="23" t="e">
        <f t="shared" si="12"/>
        <v>#DIV/0!</v>
      </c>
      <c r="Y13" s="1" t="e">
        <f t="shared" si="13"/>
        <v>#DIV/0!</v>
      </c>
      <c r="Z13" s="31"/>
      <c r="AC13" s="39"/>
    </row>
    <row r="14" spans="1:29" x14ac:dyDescent="0.2">
      <c r="A14" s="23"/>
      <c r="C14" s="14" t="s">
        <v>102</v>
      </c>
      <c r="D14" s="13" t="e">
        <v>#DIV/0!</v>
      </c>
      <c r="E14" s="4" t="e">
        <v>#DIV/0!</v>
      </c>
      <c r="F14" t="e">
        <f t="shared" si="6"/>
        <v>#DIV/0!</v>
      </c>
      <c r="G14" t="e">
        <f t="shared" si="7"/>
        <v>#DIV/0!</v>
      </c>
      <c r="H14" s="13" t="e">
        <v>#DIV/0!</v>
      </c>
      <c r="I14" s="4" t="e">
        <v>#DIV/0!</v>
      </c>
      <c r="J14" t="e">
        <f t="shared" si="0"/>
        <v>#DIV/0!</v>
      </c>
      <c r="K14" t="e">
        <f t="shared" si="1"/>
        <v>#DIV/0!</v>
      </c>
      <c r="L14" s="13" t="e">
        <v>#DIV/0!</v>
      </c>
      <c r="M14" s="4" t="e">
        <v>#DIV/0!</v>
      </c>
      <c r="N14" t="e">
        <f t="shared" si="2"/>
        <v>#DIV/0!</v>
      </c>
      <c r="O14" t="e">
        <f t="shared" si="3"/>
        <v>#DIV/0!</v>
      </c>
      <c r="P14" s="13">
        <v>1.244988043329645</v>
      </c>
      <c r="Q14" s="4" t="e">
        <v>#DIV/0!</v>
      </c>
      <c r="R14" t="e">
        <f t="shared" si="4"/>
        <v>#DIV/0!</v>
      </c>
      <c r="S14" t="e">
        <f t="shared" si="5"/>
        <v>#DIV/0!</v>
      </c>
      <c r="T14" s="23" t="e">
        <f t="shared" si="8"/>
        <v>#DIV/0!</v>
      </c>
      <c r="U14" s="1" t="e">
        <f t="shared" si="9"/>
        <v>#DIV/0!</v>
      </c>
      <c r="V14" s="23" t="e">
        <f t="shared" si="10"/>
        <v>#DIV/0!</v>
      </c>
      <c r="W14" s="1" t="e">
        <f t="shared" si="11"/>
        <v>#DIV/0!</v>
      </c>
      <c r="X14" s="23" t="e">
        <f t="shared" si="12"/>
        <v>#DIV/0!</v>
      </c>
      <c r="Y14" s="1" t="e">
        <f t="shared" si="13"/>
        <v>#DIV/0!</v>
      </c>
      <c r="Z14" s="31"/>
      <c r="AC14" s="39"/>
    </row>
    <row r="15" spans="1:29" s="2" customFormat="1" x14ac:dyDescent="0.2">
      <c r="A15" s="22" t="s">
        <v>15</v>
      </c>
      <c r="B15" s="2" t="s">
        <v>14</v>
      </c>
      <c r="C15" s="12" t="s">
        <v>5</v>
      </c>
      <c r="D15" s="11">
        <v>153.10865282503318</v>
      </c>
      <c r="E15" s="7">
        <v>1241.3804128758675</v>
      </c>
      <c r="F15" s="2">
        <f t="shared" si="6"/>
        <v>0.12333741634470542</v>
      </c>
      <c r="G15" s="2">
        <f t="shared" si="7"/>
        <v>697.24453285045035</v>
      </c>
      <c r="H15" s="11">
        <v>1568.4175811219141</v>
      </c>
      <c r="I15" s="7">
        <v>73.528007447718494</v>
      </c>
      <c r="J15" s="19">
        <f t="shared" si="0"/>
        <v>21.330886495695193</v>
      </c>
      <c r="K15" s="2">
        <f t="shared" si="1"/>
        <v>820.97279428481625</v>
      </c>
      <c r="L15" s="11">
        <v>1228.1690290956071</v>
      </c>
      <c r="M15" s="7">
        <v>1189.2100156604245</v>
      </c>
      <c r="N15" s="2">
        <f t="shared" si="2"/>
        <v>1.0327604148318132</v>
      </c>
      <c r="O15" s="2">
        <f>(L15+M15)/2</f>
        <v>1208.6895223780157</v>
      </c>
      <c r="P15" s="11">
        <v>1049.708998943873</v>
      </c>
      <c r="Q15" s="7">
        <v>1190.0542119271565</v>
      </c>
      <c r="R15" s="2">
        <f t="shared" si="4"/>
        <v>0.88206821876121888</v>
      </c>
      <c r="S15" s="2">
        <f t="shared" si="5"/>
        <v>1119.8816054355148</v>
      </c>
      <c r="T15" s="22">
        <f>G15/K15</f>
        <v>0.84929066797864994</v>
      </c>
      <c r="U15" s="19">
        <f t="shared" si="9"/>
        <v>-0.23566969719487654</v>
      </c>
      <c r="V15" s="22">
        <f t="shared" si="10"/>
        <v>0.57685991310545026</v>
      </c>
      <c r="W15" s="19">
        <f t="shared" si="11"/>
        <v>-0.7937070831323263</v>
      </c>
      <c r="X15" s="22">
        <f t="shared" si="12"/>
        <v>1.3640910067075858</v>
      </c>
      <c r="Y15" s="19">
        <f t="shared" si="13"/>
        <v>0.44793989842798537</v>
      </c>
      <c r="Z15" s="29"/>
      <c r="AA15" s="19"/>
      <c r="AB15" s="19"/>
      <c r="AC15" s="38"/>
    </row>
    <row r="16" spans="1:29" s="2" customFormat="1" x14ac:dyDescent="0.2">
      <c r="A16" s="22"/>
      <c r="C16" s="12" t="s">
        <v>101</v>
      </c>
      <c r="D16" s="11">
        <v>23563.048075926807</v>
      </c>
      <c r="E16" s="7">
        <v>36436.763108091989</v>
      </c>
      <c r="F16" s="2">
        <f t="shared" si="6"/>
        <v>0.64668335126326992</v>
      </c>
      <c r="G16" s="2">
        <f t="shared" si="7"/>
        <v>29999.905592009396</v>
      </c>
      <c r="H16" s="11">
        <v>25169.049768480843</v>
      </c>
      <c r="I16" s="7">
        <v>20401.99885863555</v>
      </c>
      <c r="J16" s="2">
        <f t="shared" si="0"/>
        <v>1.2336560717837479</v>
      </c>
      <c r="K16" s="2">
        <f t="shared" si="1"/>
        <v>22785.524313558199</v>
      </c>
      <c r="L16" s="11">
        <v>27279.096880229023</v>
      </c>
      <c r="M16" s="7">
        <v>22568.155029348964</v>
      </c>
      <c r="N16" s="2">
        <f t="shared" si="2"/>
        <v>1.2087428876996666</v>
      </c>
      <c r="O16" s="2">
        <f t="shared" si="3"/>
        <v>24923.625954788993</v>
      </c>
      <c r="P16" s="11">
        <v>28949.678916192068</v>
      </c>
      <c r="Q16" s="7">
        <v>22194.542093825545</v>
      </c>
      <c r="R16" s="2">
        <f t="shared" si="4"/>
        <v>1.3043602699172505</v>
      </c>
      <c r="S16" s="2">
        <f t="shared" si="5"/>
        <v>25572.110505008808</v>
      </c>
      <c r="T16" s="22">
        <f t="shared" si="8"/>
        <v>1.316621253879086</v>
      </c>
      <c r="U16" s="19">
        <f t="shared" si="9"/>
        <v>0.3968403921128964</v>
      </c>
      <c r="V16" s="22">
        <f t="shared" si="10"/>
        <v>1.2036733999470495</v>
      </c>
      <c r="W16" s="19">
        <f t="shared" si="11"/>
        <v>0.26744398994178586</v>
      </c>
      <c r="X16" s="22">
        <f t="shared" si="12"/>
        <v>1.1222963383727138</v>
      </c>
      <c r="Y16" s="19">
        <f t="shared" si="13"/>
        <v>0.16645366476348025</v>
      </c>
      <c r="Z16" s="29"/>
      <c r="AA16" s="19"/>
      <c r="AB16" s="19"/>
      <c r="AC16" s="38"/>
    </row>
    <row r="17" spans="1:29" s="2" customFormat="1" x14ac:dyDescent="0.2">
      <c r="A17" s="22"/>
      <c r="C17" s="12" t="s">
        <v>102</v>
      </c>
      <c r="D17" s="11">
        <v>6.4978288178878128E-3</v>
      </c>
      <c r="E17" s="7">
        <v>3.4069448188721735E-2</v>
      </c>
      <c r="F17" s="2">
        <f t="shared" si="6"/>
        <v>0.19072304258919104</v>
      </c>
      <c r="G17" s="2">
        <f t="shared" si="7"/>
        <v>2.0283638503304773E-2</v>
      </c>
      <c r="H17" s="11">
        <v>6.2315327576889318E-2</v>
      </c>
      <c r="I17" s="7">
        <v>3.6039609627071569E-3</v>
      </c>
      <c r="J17" s="19">
        <f t="shared" si="0"/>
        <v>17.290788724326369</v>
      </c>
      <c r="K17" s="2">
        <f t="shared" si="1"/>
        <v>3.2959644269798236E-2</v>
      </c>
      <c r="L17" s="11">
        <v>4.5022349328057959E-2</v>
      </c>
      <c r="M17" s="7">
        <v>5.2694161933658529E-2</v>
      </c>
      <c r="N17" s="2">
        <f>L17/M17</f>
        <v>0.85440867974597812</v>
      </c>
      <c r="O17" s="2">
        <f t="shared" si="3"/>
        <v>4.8858255630858244E-2</v>
      </c>
      <c r="P17" s="11">
        <v>3.625978035828066E-2</v>
      </c>
      <c r="Q17" s="7">
        <v>5.3619227956868999E-2</v>
      </c>
      <c r="R17" s="2">
        <f t="shared" si="4"/>
        <v>0.67624584948235023</v>
      </c>
      <c r="S17" s="2">
        <f t="shared" si="5"/>
        <v>4.4939504157574833E-2</v>
      </c>
      <c r="T17" s="22">
        <f t="shared" si="8"/>
        <v>0.61540829558925758</v>
      </c>
      <c r="U17" s="19">
        <f t="shared" si="9"/>
        <v>-0.70038420382425759</v>
      </c>
      <c r="V17" s="22">
        <f t="shared" si="10"/>
        <v>0.41515273604025044</v>
      </c>
      <c r="W17" s="19">
        <f t="shared" si="11"/>
        <v>-1.2682858885751709</v>
      </c>
      <c r="X17" s="22">
        <f t="shared" si="12"/>
        <v>1.3634705456682992</v>
      </c>
      <c r="Y17" s="19">
        <f t="shared" si="13"/>
        <v>0.44728353481330996</v>
      </c>
      <c r="Z17" s="29" t="s">
        <v>28</v>
      </c>
      <c r="AA17" s="19" t="s">
        <v>34</v>
      </c>
      <c r="AB17" s="19" t="s">
        <v>28</v>
      </c>
      <c r="AC17" s="38" t="s">
        <v>39</v>
      </c>
    </row>
    <row r="18" spans="1:29" x14ac:dyDescent="0.2">
      <c r="A18" s="23" t="s">
        <v>41</v>
      </c>
      <c r="B18" t="s">
        <v>21</v>
      </c>
      <c r="C18" s="14" t="s">
        <v>5</v>
      </c>
      <c r="D18" s="13">
        <v>17625.518005903774</v>
      </c>
      <c r="E18" s="4">
        <v>18626.547500698525</v>
      </c>
      <c r="F18">
        <f>D18/E18</f>
        <v>0.9462579152278644</v>
      </c>
      <c r="G18">
        <f>(D18+E18)/2</f>
        <v>18126.032753301151</v>
      </c>
      <c r="H18" s="13">
        <v>492.59828694523526</v>
      </c>
      <c r="I18" s="4">
        <v>1295.2775667250787</v>
      </c>
      <c r="J18">
        <f>H18/I18</f>
        <v>0.38030326441204299</v>
      </c>
      <c r="K18">
        <f>(H18+I18)/2</f>
        <v>893.93792683515699</v>
      </c>
      <c r="L18" s="13">
        <v>1408.4760238625081</v>
      </c>
      <c r="M18" s="4">
        <v>1789.2435926146156</v>
      </c>
      <c r="N18">
        <f>L18/M18</f>
        <v>0.78719076020515844</v>
      </c>
      <c r="O18">
        <f>(L18+M18)/2</f>
        <v>1598.859808238562</v>
      </c>
      <c r="P18" s="13">
        <v>2975.841152045627</v>
      </c>
      <c r="Q18" s="4">
        <v>3808.1743092278557</v>
      </c>
      <c r="R18">
        <f>P18/Q18</f>
        <v>0.78143512098032286</v>
      </c>
      <c r="S18">
        <f>(P18+Q18)/2</f>
        <v>3392.0077306367411</v>
      </c>
      <c r="T18" s="23">
        <f>G18/K18</f>
        <v>20.276612289483506</v>
      </c>
      <c r="U18" s="1">
        <f>LOG(T18,2)</f>
        <v>4.3417447294069795</v>
      </c>
      <c r="V18" s="23">
        <f>G18/O18</f>
        <v>11.336849334695772</v>
      </c>
      <c r="W18" s="1">
        <f>LOG(V18,2)</f>
        <v>3.5029478462104828</v>
      </c>
      <c r="X18" s="23">
        <f>S18/K18</f>
        <v>3.7944555531339823</v>
      </c>
      <c r="Y18" s="1">
        <f>LOG(X18,2)</f>
        <v>1.9238928956163639</v>
      </c>
      <c r="Z18" s="31"/>
      <c r="AC18" s="39"/>
    </row>
    <row r="19" spans="1:29" x14ac:dyDescent="0.2">
      <c r="A19" s="23"/>
      <c r="C19" s="14" t="s">
        <v>101</v>
      </c>
      <c r="D19" s="13">
        <v>312.40294857477238</v>
      </c>
      <c r="E19" s="4">
        <v>787.39404651506857</v>
      </c>
      <c r="F19">
        <f>D19/E19</f>
        <v>0.39675553804024583</v>
      </c>
      <c r="G19">
        <f>(D19+E19)/2</f>
        <v>549.89849754492047</v>
      </c>
      <c r="H19" s="13">
        <v>5903.0390527353065</v>
      </c>
      <c r="I19" s="4">
        <v>6042.8677434317487</v>
      </c>
      <c r="J19">
        <f>H19/I19</f>
        <v>0.976860540949547</v>
      </c>
      <c r="K19">
        <f>(H19+I19)/2</f>
        <v>5972.9533980835276</v>
      </c>
      <c r="L19" s="13">
        <v>2083.439128509795</v>
      </c>
      <c r="M19" s="4">
        <v>1890.798220282418</v>
      </c>
      <c r="N19">
        <f>L19/M19</f>
        <v>1.1018833771689309</v>
      </c>
      <c r="O19">
        <f>(L19+M19)/2</f>
        <v>1987.1186743961066</v>
      </c>
      <c r="P19" s="13">
        <v>2468.6334435447202</v>
      </c>
      <c r="Q19" s="4">
        <v>1578.4071046377733</v>
      </c>
      <c r="R19">
        <f>P19/Q19</f>
        <v>1.564002997890233</v>
      </c>
      <c r="S19">
        <f>(P19+Q19)/2</f>
        <v>2023.5202740912468</v>
      </c>
      <c r="T19" s="23">
        <f>G19/K19</f>
        <v>9.2064756058763159E-2</v>
      </c>
      <c r="U19" s="1">
        <f>LOG(T19,2)</f>
        <v>-3.4412072157643561</v>
      </c>
      <c r="V19" s="23">
        <f>G19/O19</f>
        <v>0.27673158358900574</v>
      </c>
      <c r="W19" s="1">
        <f>LOG(V19,2)</f>
        <v>-1.8534407856452373</v>
      </c>
      <c r="X19" s="23">
        <f>S19/K19</f>
        <v>0.33878052267082986</v>
      </c>
      <c r="Y19" s="1">
        <f>LOG(X19,2)</f>
        <v>-1.5615771619349392</v>
      </c>
      <c r="Z19" s="31"/>
      <c r="AC19" s="39"/>
    </row>
    <row r="20" spans="1:29" x14ac:dyDescent="0.2">
      <c r="A20" s="23"/>
      <c r="C20" s="14" t="s">
        <v>102</v>
      </c>
      <c r="D20" s="13">
        <v>56.419179416564241</v>
      </c>
      <c r="E20" s="4">
        <v>23.655941498590014</v>
      </c>
      <c r="F20">
        <f>D20/E20</f>
        <v>2.3849898098508167</v>
      </c>
      <c r="G20">
        <f>(D20+E20)/2</f>
        <v>40.037560457577129</v>
      </c>
      <c r="H20" s="13">
        <v>8.3448251408226537E-2</v>
      </c>
      <c r="I20" s="4">
        <v>0.21434815748416325</v>
      </c>
      <c r="J20">
        <f>H20/I20</f>
        <v>0.38931172718100909</v>
      </c>
      <c r="K20">
        <f>(H20+I20)/2</f>
        <v>0.14889820444619489</v>
      </c>
      <c r="L20" s="13">
        <v>0.67603416130037719</v>
      </c>
      <c r="M20" s="4">
        <v>0.94629007655156683</v>
      </c>
      <c r="N20">
        <f>L20/M20</f>
        <v>0.71440478776228356</v>
      </c>
      <c r="O20">
        <f>(L20+M20)/2</f>
        <v>0.81116211892597201</v>
      </c>
      <c r="P20" s="13">
        <v>1.2054609240700416</v>
      </c>
      <c r="Q20" s="4">
        <v>2.4126692651334642</v>
      </c>
      <c r="R20">
        <f>P20/Q20</f>
        <v>0.49963786644555186</v>
      </c>
      <c r="S20">
        <f>(P20+Q20)/2</f>
        <v>1.809065094601753</v>
      </c>
      <c r="T20" s="23">
        <f>G20/K20</f>
        <v>268.89216432455305</v>
      </c>
      <c r="U20" s="1">
        <f>LOG(T20,2)</f>
        <v>8.0708839046180234</v>
      </c>
      <c r="V20" s="23">
        <f>G20/O20</f>
        <v>49.358271945180697</v>
      </c>
      <c r="W20" s="1">
        <f>LOG(V20,2)</f>
        <v>5.625219980870658</v>
      </c>
      <c r="X20" s="23">
        <f>S20/K20</f>
        <v>12.14967703156869</v>
      </c>
      <c r="Y20" s="1">
        <f>LOG(X20,2)</f>
        <v>3.6028460588297651</v>
      </c>
      <c r="Z20" s="32" t="s">
        <v>27</v>
      </c>
      <c r="AA20" s="27" t="s">
        <v>35</v>
      </c>
      <c r="AB20" s="27" t="s">
        <v>27</v>
      </c>
      <c r="AC20" s="39" t="s">
        <v>38</v>
      </c>
    </row>
    <row r="21" spans="1:29" s="2" customFormat="1" x14ac:dyDescent="0.2">
      <c r="A21" s="22" t="s">
        <v>42</v>
      </c>
      <c r="B21" s="2" t="s">
        <v>16</v>
      </c>
      <c r="C21" s="12" t="s">
        <v>5</v>
      </c>
      <c r="D21" s="11">
        <v>5503.8383428112775</v>
      </c>
      <c r="E21" s="7">
        <v>8689.9527126877565</v>
      </c>
      <c r="F21" s="2">
        <f t="shared" si="6"/>
        <v>0.63335653539004921</v>
      </c>
      <c r="G21" s="2">
        <f t="shared" si="7"/>
        <v>7096.895527749517</v>
      </c>
      <c r="H21" s="11">
        <v>5073.1180655693488</v>
      </c>
      <c r="I21" s="7">
        <v>3235.9738659894779</v>
      </c>
      <c r="J21" s="2">
        <f t="shared" si="0"/>
        <v>1.5677252894062292</v>
      </c>
      <c r="K21" s="2">
        <f t="shared" si="1"/>
        <v>4154.5459657794136</v>
      </c>
      <c r="L21" s="11">
        <v>4470.3972938353845</v>
      </c>
      <c r="M21" s="7">
        <v>2329.5267871934857</v>
      </c>
      <c r="N21" s="2">
        <f t="shared" si="2"/>
        <v>1.9190151915879567</v>
      </c>
      <c r="O21" s="2">
        <f t="shared" si="3"/>
        <v>3399.9620405144351</v>
      </c>
      <c r="P21" s="11">
        <v>2498.5523047133324</v>
      </c>
      <c r="Q21" s="7">
        <v>3970.5473711099262</v>
      </c>
      <c r="R21" s="2">
        <f t="shared" si="4"/>
        <v>0.62927150117715069</v>
      </c>
      <c r="S21" s="2">
        <f t="shared" si="5"/>
        <v>3234.5498379116293</v>
      </c>
      <c r="T21" s="22">
        <f t="shared" si="8"/>
        <v>1.7082240962564736</v>
      </c>
      <c r="U21" s="19">
        <f t="shared" si="9"/>
        <v>0.77249724975376266</v>
      </c>
      <c r="V21" s="22">
        <f t="shared" si="10"/>
        <v>2.0873455183269378</v>
      </c>
      <c r="W21" s="19">
        <f t="shared" si="11"/>
        <v>1.0616694295911995</v>
      </c>
      <c r="X21" s="22">
        <f t="shared" si="12"/>
        <v>0.77855675795966595</v>
      </c>
      <c r="Y21" s="19">
        <f t="shared" si="13"/>
        <v>-0.36112587710890809</v>
      </c>
      <c r="Z21" s="29"/>
      <c r="AA21" s="19"/>
      <c r="AB21" s="19"/>
      <c r="AC21" s="38"/>
    </row>
    <row r="22" spans="1:29" s="2" customFormat="1" x14ac:dyDescent="0.2">
      <c r="A22" s="22"/>
      <c r="C22" s="12" t="s">
        <v>101</v>
      </c>
      <c r="D22" s="11">
        <v>6455.9398454365401</v>
      </c>
      <c r="E22" s="7">
        <v>10526.056765136425</v>
      </c>
      <c r="F22" s="2">
        <f t="shared" si="6"/>
        <v>0.61332937770385154</v>
      </c>
      <c r="G22" s="2">
        <f t="shared" si="7"/>
        <v>8490.9983052864827</v>
      </c>
      <c r="H22" s="11">
        <v>26073.716555564861</v>
      </c>
      <c r="I22" s="7">
        <v>18468.100305202817</v>
      </c>
      <c r="J22" s="2">
        <f t="shared" si="0"/>
        <v>1.4118245041272273</v>
      </c>
      <c r="K22" s="2">
        <f t="shared" si="1"/>
        <v>22270.908430383839</v>
      </c>
      <c r="L22" s="11">
        <v>37164.985135760602</v>
      </c>
      <c r="M22" s="7">
        <v>22086.037406990341</v>
      </c>
      <c r="N22" s="2">
        <f t="shared" si="2"/>
        <v>1.6827366743478256</v>
      </c>
      <c r="O22" s="2">
        <f t="shared" si="3"/>
        <v>29625.511271375472</v>
      </c>
      <c r="P22" s="11">
        <v>15753.318695160893</v>
      </c>
      <c r="Q22" s="7">
        <v>19677.201665483171</v>
      </c>
      <c r="R22" s="2">
        <f t="shared" si="4"/>
        <v>0.80058734788466546</v>
      </c>
      <c r="S22" s="2">
        <f t="shared" si="5"/>
        <v>17715.260180322031</v>
      </c>
      <c r="T22" s="22">
        <f t="shared" si="8"/>
        <v>0.38125962988121093</v>
      </c>
      <c r="U22" s="19">
        <f t="shared" si="9"/>
        <v>-1.3911543171765128</v>
      </c>
      <c r="V22" s="22">
        <f t="shared" si="10"/>
        <v>0.28661103018635792</v>
      </c>
      <c r="W22" s="19">
        <f t="shared" si="11"/>
        <v>-1.8028339622972613</v>
      </c>
      <c r="X22" s="22">
        <f t="shared" si="12"/>
        <v>0.7954439862970919</v>
      </c>
      <c r="Y22" s="19">
        <f t="shared" si="13"/>
        <v>-0.33016775268630105</v>
      </c>
      <c r="Z22" s="29"/>
      <c r="AA22" s="19"/>
      <c r="AB22" s="19"/>
      <c r="AC22" s="38"/>
    </row>
    <row r="23" spans="1:29" s="2" customFormat="1" x14ac:dyDescent="0.2">
      <c r="A23" s="22"/>
      <c r="C23" s="12" t="s">
        <v>102</v>
      </c>
      <c r="D23" s="11">
        <v>0.85252317626561114</v>
      </c>
      <c r="E23" s="7">
        <v>0.82556582266114431</v>
      </c>
      <c r="F23" s="2">
        <f t="shared" si="6"/>
        <v>1.0326531850816838</v>
      </c>
      <c r="G23" s="2">
        <f t="shared" si="7"/>
        <v>0.83904449946337767</v>
      </c>
      <c r="H23" s="11">
        <v>0.19456827547995276</v>
      </c>
      <c r="I23" s="7">
        <v>0.17521963886441758</v>
      </c>
      <c r="J23" s="2">
        <f t="shared" si="0"/>
        <v>1.110425045622351</v>
      </c>
      <c r="K23" s="2">
        <f t="shared" si="1"/>
        <v>0.18489395717218515</v>
      </c>
      <c r="L23" s="11">
        <v>0.1202851898771221</v>
      </c>
      <c r="M23" s="7">
        <v>0.105475090178747</v>
      </c>
      <c r="N23" s="2">
        <f t="shared" si="2"/>
        <v>1.1404132451868649</v>
      </c>
      <c r="O23" s="2">
        <f t="shared" si="3"/>
        <v>0.11288014002793455</v>
      </c>
      <c r="P23" s="11">
        <v>0.15860482181959781</v>
      </c>
      <c r="Q23" s="7">
        <v>0.201784147899184</v>
      </c>
      <c r="R23" s="2">
        <f t="shared" si="4"/>
        <v>0.78601229814564233</v>
      </c>
      <c r="S23" s="2">
        <f t="shared" si="5"/>
        <v>0.18019448485939091</v>
      </c>
      <c r="T23" s="22">
        <f t="shared" si="8"/>
        <v>4.5379768614179499</v>
      </c>
      <c r="U23" s="19">
        <f t="shared" si="9"/>
        <v>2.182049252905649</v>
      </c>
      <c r="V23" s="22">
        <f t="shared" si="10"/>
        <v>7.4330568624005835</v>
      </c>
      <c r="W23" s="19">
        <f t="shared" si="11"/>
        <v>2.8939556445815597</v>
      </c>
      <c r="X23" s="22">
        <f t="shared" si="12"/>
        <v>0.97458287774966168</v>
      </c>
      <c r="Y23" s="19">
        <f t="shared" si="13"/>
        <v>-3.7143218553157373E-2</v>
      </c>
      <c r="Z23" s="33" t="s">
        <v>27</v>
      </c>
      <c r="AA23" s="28" t="s">
        <v>33</v>
      </c>
      <c r="AB23" s="28" t="s">
        <v>28</v>
      </c>
      <c r="AC23" s="38" t="s">
        <v>38</v>
      </c>
    </row>
    <row r="24" spans="1:29" x14ac:dyDescent="0.2">
      <c r="A24" s="13" t="s">
        <v>18</v>
      </c>
      <c r="B24" t="s">
        <v>40</v>
      </c>
      <c r="C24" s="14" t="s">
        <v>5</v>
      </c>
      <c r="D24" s="13">
        <v>666.3284019543953</v>
      </c>
      <c r="E24" s="4">
        <v>1141.9504476126644</v>
      </c>
      <c r="F24">
        <f>D24/E24</f>
        <v>0.58350027652023451</v>
      </c>
      <c r="G24">
        <f>(D24+E24)/2</f>
        <v>904.13942478352988</v>
      </c>
      <c r="H24" s="13">
        <v>555.23314678169811</v>
      </c>
      <c r="I24" s="4">
        <v>294.25199040117582</v>
      </c>
      <c r="J24">
        <f>H24/I24</f>
        <v>1.8869308106453488</v>
      </c>
      <c r="K24">
        <f>(H24+I24)/2</f>
        <v>424.74256859143696</v>
      </c>
      <c r="L24" s="13">
        <v>411.76560071284058</v>
      </c>
      <c r="M24" s="4">
        <v>271.3898845040714</v>
      </c>
      <c r="N24">
        <f>L24/M24</f>
        <v>1.5172474149701156</v>
      </c>
      <c r="O24">
        <f>(L24+M24)/2</f>
        <v>341.57774260845599</v>
      </c>
      <c r="P24" s="13">
        <v>207.33143246813316</v>
      </c>
      <c r="Q24" s="4">
        <v>535.32959092610952</v>
      </c>
      <c r="R24">
        <f>P24/Q24</f>
        <v>0.38729679057990035</v>
      </c>
      <c r="S24">
        <f>(P24+Q24)/2</f>
        <v>371.33051169712132</v>
      </c>
      <c r="T24" s="23">
        <f>G24/K24</f>
        <v>2.128676265677595</v>
      </c>
      <c r="U24" s="1">
        <f>LOG(T24,2)</f>
        <v>1.0899565578621901</v>
      </c>
      <c r="V24" s="23">
        <f>G24/O24</f>
        <v>2.646950641101717</v>
      </c>
      <c r="W24" s="1">
        <f t="shared" si="11"/>
        <v>1.4043312924903899</v>
      </c>
      <c r="X24" s="23">
        <f>S24/K24</f>
        <v>0.87424840163432482</v>
      </c>
      <c r="Y24" s="1">
        <f t="shared" si="13"/>
        <v>-0.19388484160388009</v>
      </c>
      <c r="Z24" s="31"/>
      <c r="AC24" s="39"/>
    </row>
    <row r="25" spans="1:29" x14ac:dyDescent="0.2">
      <c r="A25" s="23"/>
      <c r="C25" s="14" t="s">
        <v>101</v>
      </c>
      <c r="D25" s="13">
        <v>0</v>
      </c>
      <c r="E25" s="4">
        <v>0</v>
      </c>
      <c r="F25" t="e">
        <f t="shared" si="6"/>
        <v>#DIV/0!</v>
      </c>
      <c r="G25">
        <f>(D25+E25)/2</f>
        <v>0</v>
      </c>
      <c r="H25" s="13">
        <v>0</v>
      </c>
      <c r="I25" s="4">
        <v>0</v>
      </c>
      <c r="J25" t="e">
        <f t="shared" si="0"/>
        <v>#DIV/0!</v>
      </c>
      <c r="K25">
        <f t="shared" si="1"/>
        <v>0</v>
      </c>
      <c r="L25" s="13">
        <v>0</v>
      </c>
      <c r="M25" s="4">
        <v>0</v>
      </c>
      <c r="N25" t="e">
        <f t="shared" si="2"/>
        <v>#DIV/0!</v>
      </c>
      <c r="O25">
        <f t="shared" si="3"/>
        <v>0</v>
      </c>
      <c r="P25" s="13">
        <v>0</v>
      </c>
      <c r="Q25" s="4">
        <v>0</v>
      </c>
      <c r="R25" t="e">
        <f t="shared" si="4"/>
        <v>#DIV/0!</v>
      </c>
      <c r="S25">
        <f t="shared" si="5"/>
        <v>0</v>
      </c>
      <c r="T25" s="23" t="e">
        <f t="shared" si="8"/>
        <v>#DIV/0!</v>
      </c>
      <c r="U25" s="1" t="e">
        <f t="shared" si="9"/>
        <v>#DIV/0!</v>
      </c>
      <c r="V25" s="23" t="e">
        <f t="shared" si="10"/>
        <v>#DIV/0!</v>
      </c>
      <c r="W25" s="1" t="e">
        <f t="shared" si="11"/>
        <v>#DIV/0!</v>
      </c>
      <c r="X25" s="23" t="e">
        <f t="shared" si="12"/>
        <v>#DIV/0!</v>
      </c>
      <c r="Y25" s="1" t="e">
        <f t="shared" si="13"/>
        <v>#DIV/0!</v>
      </c>
      <c r="Z25" s="31"/>
      <c r="AC25" s="39"/>
    </row>
    <row r="26" spans="1:29" x14ac:dyDescent="0.2">
      <c r="A26" s="23"/>
      <c r="C26" s="14" t="s">
        <v>102</v>
      </c>
      <c r="D26" s="13" t="e">
        <v>#DIV/0!</v>
      </c>
      <c r="E26" s="4" t="e">
        <v>#DIV/0!</v>
      </c>
      <c r="F26" t="e">
        <f t="shared" si="6"/>
        <v>#DIV/0!</v>
      </c>
      <c r="G26" t="e">
        <f t="shared" si="7"/>
        <v>#DIV/0!</v>
      </c>
      <c r="H26" s="13" t="e">
        <v>#DIV/0!</v>
      </c>
      <c r="I26" s="4" t="e">
        <v>#DIV/0!</v>
      </c>
      <c r="J26" t="e">
        <f t="shared" si="0"/>
        <v>#DIV/0!</v>
      </c>
      <c r="K26" t="e">
        <f t="shared" si="1"/>
        <v>#DIV/0!</v>
      </c>
      <c r="L26" s="13" t="e">
        <v>#DIV/0!</v>
      </c>
      <c r="M26" s="4" t="e">
        <v>#DIV/0!</v>
      </c>
      <c r="N26" t="e">
        <f t="shared" si="2"/>
        <v>#DIV/0!</v>
      </c>
      <c r="O26" t="e">
        <f t="shared" si="3"/>
        <v>#DIV/0!</v>
      </c>
      <c r="P26" s="13" t="e">
        <v>#DIV/0!</v>
      </c>
      <c r="Q26" s="4" t="e">
        <v>#DIV/0!</v>
      </c>
      <c r="R26" t="e">
        <f t="shared" si="4"/>
        <v>#DIV/0!</v>
      </c>
      <c r="S26" t="e">
        <f t="shared" si="5"/>
        <v>#DIV/0!</v>
      </c>
      <c r="T26" s="23" t="e">
        <f t="shared" si="8"/>
        <v>#DIV/0!</v>
      </c>
      <c r="U26" s="1" t="e">
        <f t="shared" si="9"/>
        <v>#DIV/0!</v>
      </c>
      <c r="V26" s="23" t="e">
        <f t="shared" si="10"/>
        <v>#DIV/0!</v>
      </c>
      <c r="W26" s="1" t="e">
        <f t="shared" si="11"/>
        <v>#DIV/0!</v>
      </c>
      <c r="X26" s="23" t="e">
        <f t="shared" si="12"/>
        <v>#DIV/0!</v>
      </c>
      <c r="Y26" s="1" t="e">
        <f t="shared" si="13"/>
        <v>#DIV/0!</v>
      </c>
      <c r="Z26" s="31"/>
      <c r="AC26" s="39"/>
    </row>
    <row r="27" spans="1:29" s="2" customFormat="1" x14ac:dyDescent="0.2">
      <c r="A27" s="11" t="s">
        <v>18</v>
      </c>
      <c r="B27" s="2" t="s">
        <v>17</v>
      </c>
      <c r="C27" s="12" t="s">
        <v>5</v>
      </c>
      <c r="D27" s="11">
        <v>313.24094327865845</v>
      </c>
      <c r="E27" s="7">
        <v>463.83964968956133</v>
      </c>
      <c r="F27" s="2">
        <f t="shared" ref="F27:F32" si="14">D27/E27</f>
        <v>0.67532161920246447</v>
      </c>
      <c r="G27" s="2">
        <f>(D27+E27)/2</f>
        <v>388.54029648410989</v>
      </c>
      <c r="H27" s="11">
        <v>130.35630585981551</v>
      </c>
      <c r="I27" s="7">
        <v>123.19994432902698</v>
      </c>
      <c r="J27" s="2">
        <f>H27/I27</f>
        <v>1.0580873763357896</v>
      </c>
      <c r="K27" s="2">
        <f>(H27+I27)/2</f>
        <v>126.77812509442124</v>
      </c>
      <c r="L27" s="11">
        <v>137.50035790598818</v>
      </c>
      <c r="M27" s="7">
        <v>117.43773743576074</v>
      </c>
      <c r="N27" s="2">
        <f>L27/M27</f>
        <v>1.1708362312514904</v>
      </c>
      <c r="O27" s="2">
        <f>(L27+M27)/2</f>
        <v>127.46904767087446</v>
      </c>
      <c r="P27" s="11">
        <v>119.04281670313222</v>
      </c>
      <c r="Q27" s="7">
        <v>187.61364588744178</v>
      </c>
      <c r="R27" s="2">
        <f>P27/Q27</f>
        <v>0.6345104384067648</v>
      </c>
      <c r="S27" s="2">
        <f>(P27+Q27)/2</f>
        <v>153.328231295287</v>
      </c>
      <c r="T27" s="22">
        <f t="shared" si="8"/>
        <v>3.0647266332005985</v>
      </c>
      <c r="U27" s="19">
        <f t="shared" si="9"/>
        <v>1.6157583944659928</v>
      </c>
      <c r="V27" s="22">
        <f t="shared" si="10"/>
        <v>3.0481148450039601</v>
      </c>
      <c r="W27" s="19">
        <f t="shared" si="11"/>
        <v>1.6079172608352807</v>
      </c>
      <c r="X27" s="22">
        <f t="shared" si="12"/>
        <v>1.2094218240023022</v>
      </c>
      <c r="Y27" s="19">
        <f t="shared" si="13"/>
        <v>0.27431751775169366</v>
      </c>
      <c r="Z27" s="29"/>
      <c r="AA27" s="19"/>
      <c r="AB27" s="19"/>
      <c r="AC27" s="38"/>
    </row>
    <row r="28" spans="1:29" s="2" customFormat="1" x14ac:dyDescent="0.2">
      <c r="A28" s="22"/>
      <c r="C28" s="12" t="s">
        <v>101</v>
      </c>
      <c r="D28" s="11">
        <v>3.8781325628269196</v>
      </c>
      <c r="E28" s="7">
        <v>4.7281613113910241</v>
      </c>
      <c r="F28" s="2">
        <f t="shared" si="14"/>
        <v>0.82022001945741019</v>
      </c>
      <c r="G28" s="2">
        <f t="shared" si="7"/>
        <v>4.3031469371089717</v>
      </c>
      <c r="H28" s="11">
        <v>515.1483615472564</v>
      </c>
      <c r="I28" s="7">
        <v>257.52578436214094</v>
      </c>
      <c r="J28" s="2">
        <f>H28/I28</f>
        <v>2.0003758568223149</v>
      </c>
      <c r="K28" s="2">
        <f t="shared" si="1"/>
        <v>386.33707295469867</v>
      </c>
      <c r="L28" s="11">
        <v>188.59067412000556</v>
      </c>
      <c r="M28" s="7">
        <v>101.02448824375765</v>
      </c>
      <c r="N28" s="2">
        <f t="shared" si="2"/>
        <v>1.8667817813138854</v>
      </c>
      <c r="O28" s="2">
        <f t="shared" si="3"/>
        <v>144.8075811818816</v>
      </c>
      <c r="P28" s="11">
        <v>89.348007409112654</v>
      </c>
      <c r="Q28" s="7">
        <v>75.255985487979501</v>
      </c>
      <c r="R28" s="2">
        <f t="shared" si="4"/>
        <v>1.1872544998215995</v>
      </c>
      <c r="S28" s="2">
        <f>(P28+Q28)/2</f>
        <v>82.301996448546078</v>
      </c>
      <c r="T28" s="22">
        <f t="shared" si="8"/>
        <v>1.1138322564279386E-2</v>
      </c>
      <c r="U28" s="19">
        <f t="shared" si="9"/>
        <v>-6.4883242111735298</v>
      </c>
      <c r="V28" s="22">
        <f t="shared" si="10"/>
        <v>2.9716309753866559E-2</v>
      </c>
      <c r="W28" s="19">
        <f t="shared" si="11"/>
        <v>-5.0726012202760868</v>
      </c>
      <c r="X28" s="22">
        <f t="shared" si="12"/>
        <v>0.21303157840665396</v>
      </c>
      <c r="Y28" s="19">
        <f t="shared" si="13"/>
        <v>-2.230860792915585</v>
      </c>
      <c r="Z28" s="29"/>
      <c r="AA28" s="19"/>
      <c r="AB28" s="19"/>
      <c r="AC28" s="38"/>
    </row>
    <row r="29" spans="1:29" s="2" customFormat="1" x14ac:dyDescent="0.2">
      <c r="A29" s="22"/>
      <c r="C29" s="12" t="s">
        <v>102</v>
      </c>
      <c r="D29" s="11">
        <v>80.771076853114351</v>
      </c>
      <c r="E29" s="7">
        <v>98.101485787315454</v>
      </c>
      <c r="F29" s="2">
        <f t="shared" si="14"/>
        <v>0.82334203406690987</v>
      </c>
      <c r="G29" s="2">
        <f t="shared" si="7"/>
        <v>89.436281320214903</v>
      </c>
      <c r="H29" s="11">
        <v>0.25304614280105298</v>
      </c>
      <c r="I29" s="7">
        <v>0.47839848205560381</v>
      </c>
      <c r="J29" s="2">
        <f t="shared" si="0"/>
        <v>0.52894428450891628</v>
      </c>
      <c r="K29" s="2">
        <f t="shared" si="1"/>
        <v>0.36572231242832842</v>
      </c>
      <c r="L29" s="11">
        <v>0.72909415350248352</v>
      </c>
      <c r="M29" s="7">
        <v>1.1624680260928446</v>
      </c>
      <c r="N29" s="2">
        <f t="shared" si="2"/>
        <v>0.6271950170991214</v>
      </c>
      <c r="O29" s="2">
        <f t="shared" si="3"/>
        <v>0.94578108979766407</v>
      </c>
      <c r="P29" s="11">
        <v>1.3323499891614927</v>
      </c>
      <c r="Q29" s="7">
        <v>2.4930062993781266</v>
      </c>
      <c r="R29" s="2">
        <f t="shared" si="4"/>
        <v>0.5344350672093543</v>
      </c>
      <c r="S29" s="2">
        <f t="shared" si="5"/>
        <v>1.9126781442698095</v>
      </c>
      <c r="T29" s="22">
        <f t="shared" si="8"/>
        <v>244.54696440688718</v>
      </c>
      <c r="U29" s="19">
        <f t="shared" si="9"/>
        <v>7.9339677462013531</v>
      </c>
      <c r="V29" s="22">
        <f t="shared" si="10"/>
        <v>94.563406146498949</v>
      </c>
      <c r="W29" s="19">
        <f t="shared" si="11"/>
        <v>6.5632100967962144</v>
      </c>
      <c r="X29" s="22">
        <f t="shared" si="12"/>
        <v>5.2298645154297008</v>
      </c>
      <c r="Y29" s="19">
        <f t="shared" si="13"/>
        <v>2.3867735725813004</v>
      </c>
      <c r="Z29" s="30" t="s">
        <v>27</v>
      </c>
      <c r="AA29" s="26" t="s">
        <v>32</v>
      </c>
      <c r="AB29" s="26" t="s">
        <v>27</v>
      </c>
      <c r="AC29" s="38" t="s">
        <v>38</v>
      </c>
    </row>
    <row r="30" spans="1:29" x14ac:dyDescent="0.2">
      <c r="A30" s="23" t="s">
        <v>23</v>
      </c>
      <c r="B30" t="s">
        <v>22</v>
      </c>
      <c r="C30" s="14" t="s">
        <v>5</v>
      </c>
      <c r="D30" s="13">
        <v>14501.983890410227</v>
      </c>
      <c r="E30" s="4">
        <v>39401.128470538766</v>
      </c>
      <c r="F30">
        <f t="shared" si="14"/>
        <v>0.36806011536582595</v>
      </c>
      <c r="G30">
        <f>(D30+E30)/2</f>
        <v>26951.556180474498</v>
      </c>
      <c r="H30" s="13">
        <v>29808.976435720371</v>
      </c>
      <c r="I30" s="4">
        <v>12094.753982086087</v>
      </c>
      <c r="J30">
        <f>H30/I30</f>
        <v>2.4646203205018775</v>
      </c>
      <c r="K30">
        <f>(H30+I30)/2</f>
        <v>20951.865208903229</v>
      </c>
      <c r="L30" s="13">
        <v>18436.417759413682</v>
      </c>
      <c r="M30" s="4">
        <v>11741.773932156937</v>
      </c>
      <c r="N30">
        <f>L30/M30</f>
        <v>1.5701560825423722</v>
      </c>
      <c r="O30">
        <f>(L30+M30)/2</f>
        <v>15089.095845785308</v>
      </c>
      <c r="P30" s="13">
        <v>24005.962677719675</v>
      </c>
      <c r="Q30" s="4">
        <v>11734.304504830918</v>
      </c>
      <c r="R30">
        <f>P30/Q30</f>
        <v>2.0457933972854221</v>
      </c>
      <c r="S30">
        <f>(P30+Q30)/2</f>
        <v>17870.133591275298</v>
      </c>
      <c r="T30" s="23">
        <f>G30/K30</f>
        <v>1.2863559359393824</v>
      </c>
      <c r="U30" s="1">
        <f>LOG(T30,2)</f>
        <v>0.36328989302676395</v>
      </c>
      <c r="V30" s="23">
        <f>G30/O30</f>
        <v>1.7861611097130525</v>
      </c>
      <c r="W30" s="1">
        <f>LOG(V30,2)</f>
        <v>0.8368622157901463</v>
      </c>
      <c r="X30" s="23">
        <f>S30/K30</f>
        <v>0.85291373408042026</v>
      </c>
      <c r="Y30" s="1">
        <f>LOG(X30,2)</f>
        <v>-0.22952826390421402</v>
      </c>
      <c r="Z30" s="31"/>
      <c r="AC30" s="39"/>
    </row>
    <row r="31" spans="1:29" x14ac:dyDescent="0.2">
      <c r="A31" s="23"/>
      <c r="C31" s="14" t="s">
        <v>101</v>
      </c>
      <c r="D31" s="13">
        <v>51155.228735803757</v>
      </c>
      <c r="E31" s="4">
        <v>44085.405691174434</v>
      </c>
      <c r="F31">
        <f t="shared" si="14"/>
        <v>1.1603665188918666</v>
      </c>
      <c r="G31">
        <f>(D31+E31)/2</f>
        <v>47620.317213489092</v>
      </c>
      <c r="H31" s="13">
        <v>29028.783286637383</v>
      </c>
      <c r="I31" s="4">
        <v>24325.863239217906</v>
      </c>
      <c r="J31">
        <f>H31/I31</f>
        <v>1.1933300373011009</v>
      </c>
      <c r="K31">
        <f>(H31+I31)/2</f>
        <v>26677.323262927646</v>
      </c>
      <c r="L31" s="13">
        <v>42801.368849665363</v>
      </c>
      <c r="M31" s="4">
        <v>36494.607120952147</v>
      </c>
      <c r="N31">
        <f>L31/M31</f>
        <v>1.1728135257850851</v>
      </c>
      <c r="O31">
        <f>(L31+M31)/2</f>
        <v>39647.987985308755</v>
      </c>
      <c r="P31" s="13">
        <v>36839.026871841052</v>
      </c>
      <c r="Q31" s="4">
        <v>31993.86598438022</v>
      </c>
      <c r="R31">
        <f>P31/Q31</f>
        <v>1.1514403070209238</v>
      </c>
      <c r="S31">
        <f>(P31+Q31)/2</f>
        <v>34416.446428110634</v>
      </c>
      <c r="T31" s="23">
        <f>G31/K31</f>
        <v>1.7850485501918794</v>
      </c>
      <c r="U31" s="1">
        <f>LOG(T31,2)</f>
        <v>0.83596331356447295</v>
      </c>
      <c r="V31" s="23">
        <f>G31/O31</f>
        <v>1.2010777755263249</v>
      </c>
      <c r="W31" s="1">
        <f>LOG(V31,2)</f>
        <v>0.26432957546744695</v>
      </c>
      <c r="X31" s="23">
        <f>S31/K31</f>
        <v>1.2901011877731272</v>
      </c>
      <c r="Y31" s="1">
        <f>LOG(X31,2)</f>
        <v>0.3674842264030424</v>
      </c>
      <c r="Z31" s="31"/>
      <c r="AC31" s="39"/>
    </row>
    <row r="32" spans="1:29" x14ac:dyDescent="0.2">
      <c r="A32" s="23"/>
      <c r="C32" s="14" t="s">
        <v>102</v>
      </c>
      <c r="D32" s="13">
        <v>0.28348976729841552</v>
      </c>
      <c r="E32" s="4">
        <v>0.89374539834225852</v>
      </c>
      <c r="F32">
        <f t="shared" si="14"/>
        <v>0.31719298116022693</v>
      </c>
      <c r="G32">
        <f>(D32+E32)/2</f>
        <v>0.58861758282033705</v>
      </c>
      <c r="H32" s="13">
        <v>1.0268765363459835</v>
      </c>
      <c r="I32" s="4">
        <v>0.49719731888433255</v>
      </c>
      <c r="J32">
        <f>H32/I32</f>
        <v>2.0653299954436699</v>
      </c>
      <c r="K32">
        <f>(H32+I32)/2</f>
        <v>0.76203692761515807</v>
      </c>
      <c r="L32" s="13">
        <v>0.43074364804007487</v>
      </c>
      <c r="M32" s="4">
        <v>0.32173997361423284</v>
      </c>
      <c r="N32">
        <f>L32/M32</f>
        <v>1.3387943164206813</v>
      </c>
      <c r="O32">
        <f>(L32+M32)/2</f>
        <v>0.37624181082715386</v>
      </c>
      <c r="P32" s="13">
        <v>0.65164486459519677</v>
      </c>
      <c r="Q32" s="4">
        <v>0.36676732066577206</v>
      </c>
      <c r="R32">
        <f>P32/Q32</f>
        <v>1.7767255365399037</v>
      </c>
      <c r="S32">
        <f>(P32+Q32)/2</f>
        <v>0.50920609263048444</v>
      </c>
      <c r="T32" s="23">
        <f>G32/K32</f>
        <v>0.7724265865467338</v>
      </c>
      <c r="U32" s="1">
        <f>LOG(T32,2)</f>
        <v>-0.37253027288386192</v>
      </c>
      <c r="V32" s="23">
        <f>G32/O32</f>
        <v>1.5644661647951428</v>
      </c>
      <c r="W32" s="1">
        <f>LOG(V32,2)</f>
        <v>0.6456704572940104</v>
      </c>
      <c r="X32" s="23">
        <f>S32/K32</f>
        <v>0.66821708263414026</v>
      </c>
      <c r="Y32" s="1">
        <f>LOG(X32,2)</f>
        <v>-0.5816112299688373</v>
      </c>
      <c r="Z32" s="31" t="s">
        <v>28</v>
      </c>
      <c r="AA32" s="1" t="s">
        <v>36</v>
      </c>
      <c r="AB32" s="1" t="s">
        <v>28</v>
      </c>
      <c r="AC32" s="39" t="s">
        <v>39</v>
      </c>
    </row>
    <row r="33" spans="1:29" s="2" customFormat="1" x14ac:dyDescent="0.2">
      <c r="A33" s="11" t="s">
        <v>20</v>
      </c>
      <c r="B33" s="2" t="s">
        <v>19</v>
      </c>
      <c r="C33" s="12" t="s">
        <v>5</v>
      </c>
      <c r="D33" s="11">
        <v>234.15240254344548</v>
      </c>
      <c r="E33" s="7">
        <v>210.9472194600888</v>
      </c>
      <c r="F33" s="2">
        <f t="shared" si="6"/>
        <v>1.1100046881051546</v>
      </c>
      <c r="G33" s="2">
        <f t="shared" si="7"/>
        <v>222.54981100176713</v>
      </c>
      <c r="H33" s="11">
        <v>6.5206032656054518</v>
      </c>
      <c r="I33" s="7">
        <v>15.216112377497803</v>
      </c>
      <c r="J33" s="2">
        <f t="shared" si="0"/>
        <v>0.42853280153532392</v>
      </c>
      <c r="K33" s="2">
        <f t="shared" si="1"/>
        <v>10.868357821551626</v>
      </c>
      <c r="L33" s="11">
        <v>48.774505340183737</v>
      </c>
      <c r="M33" s="7">
        <v>49.358636659053886</v>
      </c>
      <c r="N33" s="2">
        <f t="shared" si="2"/>
        <v>0.98816557023434315</v>
      </c>
      <c r="O33" s="2">
        <f t="shared" si="3"/>
        <v>49.066570999618811</v>
      </c>
      <c r="P33" s="11">
        <v>62.867133301755231</v>
      </c>
      <c r="Q33" s="7">
        <v>95.907212980586323</v>
      </c>
      <c r="R33" s="2">
        <f t="shared" si="4"/>
        <v>0.65549953280866258</v>
      </c>
      <c r="S33" s="2">
        <f t="shared" si="5"/>
        <v>79.387173141170777</v>
      </c>
      <c r="T33" s="22">
        <f t="shared" si="8"/>
        <v>20.476857190003216</v>
      </c>
      <c r="U33" s="19">
        <f t="shared" si="9"/>
        <v>4.355922400834185</v>
      </c>
      <c r="V33" s="22">
        <f t="shared" si="10"/>
        <v>4.5356707523640907</v>
      </c>
      <c r="W33" s="19">
        <f t="shared" si="11"/>
        <v>2.181315917799636</v>
      </c>
      <c r="X33" s="22">
        <f t="shared" si="12"/>
        <v>7.3044313082652099</v>
      </c>
      <c r="Y33" s="19">
        <f t="shared" si="13"/>
        <v>2.868771955344577</v>
      </c>
      <c r="Z33" s="29"/>
      <c r="AA33" s="19"/>
      <c r="AB33" s="19"/>
      <c r="AC33" s="38"/>
    </row>
    <row r="34" spans="1:29" s="2" customFormat="1" x14ac:dyDescent="0.2">
      <c r="A34" s="22"/>
      <c r="C34" s="12" t="s">
        <v>101</v>
      </c>
      <c r="D34" s="11">
        <v>78.076148197881523</v>
      </c>
      <c r="E34" s="7">
        <v>18.145058097854662</v>
      </c>
      <c r="F34" s="2">
        <f t="shared" si="6"/>
        <v>4.302887749205536</v>
      </c>
      <c r="G34" s="2">
        <f t="shared" si="7"/>
        <v>48.11060314786809</v>
      </c>
      <c r="H34" s="11">
        <v>706.48044759989455</v>
      </c>
      <c r="I34" s="7">
        <v>429.93323823834061</v>
      </c>
      <c r="J34" s="2">
        <f t="shared" si="0"/>
        <v>1.643232913311637</v>
      </c>
      <c r="K34" s="2">
        <f t="shared" si="1"/>
        <v>568.20684291911755</v>
      </c>
      <c r="L34" s="11">
        <v>341.5875434587029</v>
      </c>
      <c r="M34" s="7">
        <v>343.49396107561665</v>
      </c>
      <c r="N34" s="2">
        <f t="shared" si="2"/>
        <v>0.99444992392022269</v>
      </c>
      <c r="O34" s="2">
        <f t="shared" si="3"/>
        <v>342.54075226715975</v>
      </c>
      <c r="P34" s="11">
        <v>338.06247788455323</v>
      </c>
      <c r="Q34" s="7">
        <v>263.37305607618276</v>
      </c>
      <c r="R34" s="2">
        <f t="shared" si="4"/>
        <v>1.2835879376619526</v>
      </c>
      <c r="S34" s="2">
        <f t="shared" si="5"/>
        <v>300.71776698036797</v>
      </c>
      <c r="T34" s="22">
        <f t="shared" si="8"/>
        <v>8.4670932332852042E-2</v>
      </c>
      <c r="U34" s="19">
        <f t="shared" si="9"/>
        <v>-3.5619894147477251</v>
      </c>
      <c r="V34" s="22">
        <f t="shared" si="10"/>
        <v>0.14045220263411146</v>
      </c>
      <c r="W34" s="19">
        <f t="shared" si="11"/>
        <v>-2.8318488452582802</v>
      </c>
      <c r="X34" s="22">
        <f t="shared" si="12"/>
        <v>0.5292399602853326</v>
      </c>
      <c r="Y34" s="19">
        <f t="shared" si="13"/>
        <v>-0.91800609840876368</v>
      </c>
      <c r="Z34" s="29"/>
      <c r="AA34" s="19"/>
      <c r="AB34" s="19"/>
      <c r="AC34" s="38"/>
    </row>
    <row r="35" spans="1:29" s="2" customFormat="1" ht="17" thickBot="1" x14ac:dyDescent="0.25">
      <c r="A35" s="24"/>
      <c r="B35" s="17"/>
      <c r="C35" s="18" t="s">
        <v>102</v>
      </c>
      <c r="D35" s="15">
        <v>2.9990260527452461</v>
      </c>
      <c r="E35" s="16">
        <v>11.625601765641614</v>
      </c>
      <c r="F35" s="17">
        <f t="shared" si="6"/>
        <v>0.25796738209359527</v>
      </c>
      <c r="G35" s="17">
        <f t="shared" si="7"/>
        <v>7.3123139091934295</v>
      </c>
      <c r="H35" s="15">
        <v>9.2297009602427173E-3</v>
      </c>
      <c r="I35" s="16">
        <v>3.539180278279043E-2</v>
      </c>
      <c r="J35" s="17">
        <f t="shared" si="0"/>
        <v>0.2607864034756302</v>
      </c>
      <c r="K35" s="17">
        <f t="shared" si="1"/>
        <v>2.2310751871516574E-2</v>
      </c>
      <c r="L35" s="15">
        <v>0.14278771657281014</v>
      </c>
      <c r="M35" s="16">
        <v>0.14369579163631377</v>
      </c>
      <c r="N35" s="17">
        <f t="shared" si="2"/>
        <v>0.99368057301356527</v>
      </c>
      <c r="O35" s="17">
        <f t="shared" si="3"/>
        <v>0.14324175410456197</v>
      </c>
      <c r="P35" s="15">
        <v>0.18596306131088605</v>
      </c>
      <c r="Q35" s="16">
        <v>0.3641496757847712</v>
      </c>
      <c r="R35" s="17">
        <f t="shared" si="4"/>
        <v>0.51067754189296211</v>
      </c>
      <c r="S35" s="17">
        <f t="shared" si="5"/>
        <v>0.27505636854782861</v>
      </c>
      <c r="T35" s="24">
        <f t="shared" si="8"/>
        <v>327.74843050129687</v>
      </c>
      <c r="U35" s="25">
        <f t="shared" si="9"/>
        <v>8.356445061561443</v>
      </c>
      <c r="V35" s="24">
        <f t="shared" si="10"/>
        <v>51.048759873854031</v>
      </c>
      <c r="W35" s="25">
        <f t="shared" si="11"/>
        <v>5.6738040090644404</v>
      </c>
      <c r="X35" s="24">
        <f t="shared" si="12"/>
        <v>12.328422194457028</v>
      </c>
      <c r="Y35" s="25">
        <f t="shared" si="13"/>
        <v>3.6239162686842894</v>
      </c>
      <c r="Z35" s="34" t="s">
        <v>27</v>
      </c>
      <c r="AA35" s="35" t="s">
        <v>35</v>
      </c>
      <c r="AB35" s="35" t="s">
        <v>27</v>
      </c>
      <c r="AC35" s="40" t="s">
        <v>38</v>
      </c>
    </row>
  </sheetData>
  <mergeCells count="9">
    <mergeCell ref="X1:Y1"/>
    <mergeCell ref="Z1:AB1"/>
    <mergeCell ref="A1:B1"/>
    <mergeCell ref="D1:G1"/>
    <mergeCell ref="H1:K1"/>
    <mergeCell ref="L1:O1"/>
    <mergeCell ref="P1:S1"/>
    <mergeCell ref="T1:U1"/>
    <mergeCell ref="V1:W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434D5-3534-6F45-8169-A198E457FCD5}">
  <dimension ref="A1:D19"/>
  <sheetViews>
    <sheetView workbookViewId="0">
      <selection activeCell="C25" sqref="C25"/>
    </sheetView>
  </sheetViews>
  <sheetFormatPr baseColWidth="10" defaultRowHeight="16" x14ac:dyDescent="0.2"/>
  <cols>
    <col min="1" max="1" width="17.6640625" bestFit="1" customWidth="1"/>
    <col min="3" max="3" width="59.33203125" customWidth="1"/>
  </cols>
  <sheetData>
    <row r="1" spans="1:4" x14ac:dyDescent="0.2">
      <c r="A1" s="4" t="s">
        <v>97</v>
      </c>
    </row>
    <row r="2" spans="1:4" x14ac:dyDescent="0.2">
      <c r="B2" s="4" t="s">
        <v>70</v>
      </c>
      <c r="C2" s="4" t="s">
        <v>71</v>
      </c>
    </row>
    <row r="3" spans="1:4" x14ac:dyDescent="0.2">
      <c r="A3" s="43" t="s">
        <v>76</v>
      </c>
      <c r="B3" s="44"/>
      <c r="C3" s="45"/>
    </row>
    <row r="4" spans="1:4" x14ac:dyDescent="0.2">
      <c r="A4" s="6"/>
      <c r="B4" t="s">
        <v>51</v>
      </c>
      <c r="C4" s="5" t="s">
        <v>82</v>
      </c>
      <c r="D4" t="s">
        <v>81</v>
      </c>
    </row>
    <row r="5" spans="1:4" x14ac:dyDescent="0.2">
      <c r="A5" s="6"/>
      <c r="B5" t="s">
        <v>52</v>
      </c>
      <c r="C5" s="5" t="s">
        <v>54</v>
      </c>
    </row>
    <row r="6" spans="1:4" x14ac:dyDescent="0.2">
      <c r="A6" s="46"/>
      <c r="B6" s="47" t="s">
        <v>53</v>
      </c>
      <c r="C6" s="48" t="s">
        <v>98</v>
      </c>
    </row>
    <row r="7" spans="1:4" x14ac:dyDescent="0.2">
      <c r="A7" s="43" t="s">
        <v>77</v>
      </c>
      <c r="B7" s="49" t="s">
        <v>55</v>
      </c>
      <c r="C7" s="50" t="s">
        <v>83</v>
      </c>
    </row>
    <row r="8" spans="1:4" x14ac:dyDescent="0.2">
      <c r="A8" s="6"/>
      <c r="B8" t="s">
        <v>56</v>
      </c>
      <c r="C8" s="5" t="s">
        <v>84</v>
      </c>
    </row>
    <row r="9" spans="1:4" x14ac:dyDescent="0.2">
      <c r="A9" s="6"/>
      <c r="B9" t="s">
        <v>57</v>
      </c>
      <c r="C9" s="5" t="s">
        <v>85</v>
      </c>
    </row>
    <row r="10" spans="1:4" x14ac:dyDescent="0.2">
      <c r="A10" s="6"/>
      <c r="B10" t="s">
        <v>58</v>
      </c>
      <c r="C10" s="5" t="s">
        <v>86</v>
      </c>
    </row>
    <row r="11" spans="1:4" x14ac:dyDescent="0.2">
      <c r="A11" s="6" t="s">
        <v>72</v>
      </c>
      <c r="B11" t="s">
        <v>73</v>
      </c>
      <c r="C11" s="5" t="s">
        <v>99</v>
      </c>
    </row>
    <row r="12" spans="1:4" x14ac:dyDescent="0.2">
      <c r="A12" s="6"/>
      <c r="B12" t="s">
        <v>74</v>
      </c>
      <c r="C12" s="5" t="s">
        <v>96</v>
      </c>
    </row>
    <row r="13" spans="1:4" x14ac:dyDescent="0.2">
      <c r="A13" s="46"/>
      <c r="B13" s="47" t="s">
        <v>75</v>
      </c>
      <c r="C13" s="48" t="s">
        <v>100</v>
      </c>
    </row>
    <row r="14" spans="1:4" x14ac:dyDescent="0.2">
      <c r="A14" s="43" t="s">
        <v>78</v>
      </c>
      <c r="B14" s="49" t="s">
        <v>59</v>
      </c>
      <c r="C14" s="50" t="s">
        <v>80</v>
      </c>
    </row>
    <row r="15" spans="1:4" x14ac:dyDescent="0.2">
      <c r="A15" s="6"/>
      <c r="B15" t="s">
        <v>60</v>
      </c>
      <c r="C15" s="5" t="s">
        <v>61</v>
      </c>
    </row>
    <row r="16" spans="1:4" x14ac:dyDescent="0.2">
      <c r="A16" s="6"/>
      <c r="B16" t="s">
        <v>62</v>
      </c>
      <c r="C16" s="5" t="s">
        <v>63</v>
      </c>
    </row>
    <row r="17" spans="1:3" x14ac:dyDescent="0.2">
      <c r="A17" s="46"/>
      <c r="B17" s="47" t="s">
        <v>64</v>
      </c>
      <c r="C17" s="48" t="s">
        <v>65</v>
      </c>
    </row>
    <row r="18" spans="1:3" x14ac:dyDescent="0.2">
      <c r="A18" s="43" t="s">
        <v>79</v>
      </c>
      <c r="B18" s="49" t="s">
        <v>66</v>
      </c>
      <c r="C18" s="50" t="s">
        <v>67</v>
      </c>
    </row>
    <row r="19" spans="1:3" x14ac:dyDescent="0.2">
      <c r="A19" s="46"/>
      <c r="B19" s="47" t="s">
        <v>68</v>
      </c>
      <c r="C19" s="48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MS data analysis</vt:lpstr>
      <vt:lpstr>Dataset EV1-Read 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Ottoz, Diana S.</cp:lastModifiedBy>
  <dcterms:created xsi:type="dcterms:W3CDTF">2023-06-29T19:31:41Z</dcterms:created>
  <dcterms:modified xsi:type="dcterms:W3CDTF">2023-09-20T15:16:35Z</dcterms:modified>
</cp:coreProperties>
</file>