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mmermann/Desktop/Revision/"/>
    </mc:Choice>
  </mc:AlternateContent>
  <xr:revisionPtr revIDLastSave="0" documentId="8_{2C58EBD8-EDFD-4D48-A12D-29BE04F58CA2}" xr6:coauthVersionLast="47" xr6:coauthVersionMax="47" xr10:uidLastSave="{00000000-0000-0000-0000-000000000000}"/>
  <bookViews>
    <workbookView xWindow="480" yWindow="960" windowWidth="25040" windowHeight="14500" xr2:uid="{1983B362-6435-CC42-A2D9-46E1F9EEB62B}"/>
  </bookViews>
  <sheets>
    <sheet name="5A" sheetId="1" r:id="rId1"/>
    <sheet name="5B" sheetId="2" r:id="rId2"/>
    <sheet name="5E" sheetId="3" r:id="rId3"/>
    <sheet name="5F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4" l="1"/>
  <c r="H25" i="4"/>
  <c r="H24" i="4"/>
  <c r="H23" i="4"/>
  <c r="H22" i="4"/>
  <c r="H21" i="4"/>
  <c r="H20" i="4"/>
  <c r="L19" i="4"/>
  <c r="H19" i="4"/>
  <c r="L18" i="4"/>
  <c r="H18" i="4"/>
  <c r="L17" i="4"/>
  <c r="H17" i="4"/>
  <c r="D17" i="4"/>
  <c r="P16" i="4"/>
  <c r="L16" i="4"/>
  <c r="H16" i="4"/>
  <c r="D16" i="4"/>
  <c r="P15" i="4"/>
  <c r="L15" i="4"/>
  <c r="H15" i="4"/>
  <c r="D15" i="4"/>
  <c r="P14" i="4"/>
  <c r="L14" i="4"/>
  <c r="H14" i="4"/>
  <c r="D14" i="4"/>
  <c r="P13" i="4"/>
  <c r="L13" i="4"/>
  <c r="H13" i="4"/>
  <c r="D13" i="4"/>
  <c r="P12" i="4"/>
  <c r="L12" i="4"/>
  <c r="H12" i="4"/>
  <c r="D12" i="4"/>
  <c r="P11" i="4"/>
  <c r="L11" i="4"/>
  <c r="H11" i="4"/>
  <c r="D11" i="4"/>
  <c r="P10" i="4"/>
  <c r="L10" i="4"/>
  <c r="H10" i="4"/>
  <c r="D10" i="4"/>
  <c r="P9" i="4"/>
  <c r="L9" i="4"/>
  <c r="H9" i="4"/>
  <c r="D9" i="4"/>
  <c r="P8" i="4"/>
  <c r="L8" i="4"/>
  <c r="H8" i="4"/>
  <c r="D8" i="4"/>
  <c r="P7" i="4"/>
  <c r="L7" i="4"/>
  <c r="H7" i="4"/>
  <c r="D7" i="4"/>
  <c r="P6" i="4"/>
  <c r="L6" i="4"/>
  <c r="H6" i="4"/>
  <c r="D6" i="4"/>
  <c r="P5" i="4"/>
  <c r="L5" i="4"/>
  <c r="H5" i="4"/>
  <c r="D5" i="4"/>
  <c r="P4" i="4"/>
  <c r="L4" i="4"/>
  <c r="H4" i="4"/>
  <c r="D4" i="4"/>
  <c r="P3" i="4"/>
  <c r="L3" i="4"/>
  <c r="L28" i="4" s="1"/>
  <c r="H3" i="4"/>
  <c r="D3" i="4"/>
  <c r="D28" i="4" s="1"/>
  <c r="D18" i="3"/>
  <c r="D17" i="3"/>
  <c r="D16" i="3"/>
  <c r="D15" i="3"/>
  <c r="D14" i="3"/>
  <c r="D13" i="3"/>
  <c r="D12" i="3"/>
  <c r="X11" i="3"/>
  <c r="D11" i="3"/>
  <c r="X10" i="3"/>
  <c r="T10" i="3"/>
  <c r="P10" i="3"/>
  <c r="H10" i="3"/>
  <c r="D10" i="3"/>
  <c r="X9" i="3"/>
  <c r="T9" i="3"/>
  <c r="P9" i="3"/>
  <c r="H9" i="3"/>
  <c r="D9" i="3"/>
  <c r="X8" i="3"/>
  <c r="T8" i="3"/>
  <c r="P8" i="3"/>
  <c r="L8" i="3"/>
  <c r="H8" i="3"/>
  <c r="D8" i="3"/>
  <c r="X7" i="3"/>
  <c r="T7" i="3"/>
  <c r="P7" i="3"/>
  <c r="L7" i="3"/>
  <c r="H7" i="3"/>
  <c r="D7" i="3"/>
  <c r="X6" i="3"/>
  <c r="T6" i="3"/>
  <c r="P6" i="3"/>
  <c r="L6" i="3"/>
  <c r="H6" i="3"/>
  <c r="D6" i="3"/>
  <c r="X5" i="3"/>
  <c r="T5" i="3"/>
  <c r="P5" i="3"/>
  <c r="L5" i="3"/>
  <c r="H5" i="3"/>
  <c r="D5" i="3"/>
  <c r="X4" i="3"/>
  <c r="T4" i="3"/>
  <c r="P4" i="3"/>
  <c r="L4" i="3"/>
  <c r="H4" i="3"/>
  <c r="D4" i="3"/>
  <c r="X3" i="3"/>
  <c r="X20" i="3" s="1"/>
  <c r="T3" i="3"/>
  <c r="P3" i="3"/>
  <c r="P20" i="3" s="1"/>
  <c r="L3" i="3"/>
  <c r="H3" i="3"/>
  <c r="H20" i="3" s="1"/>
  <c r="D3" i="3"/>
  <c r="Y39" i="2"/>
  <c r="Y38" i="2"/>
  <c r="Y37" i="2"/>
  <c r="Y36" i="2"/>
  <c r="Y35" i="2"/>
  <c r="P35" i="2"/>
  <c r="Y34" i="2"/>
  <c r="P34" i="2"/>
  <c r="J34" i="2"/>
  <c r="Y33" i="2"/>
  <c r="P33" i="2"/>
  <c r="J33" i="2"/>
  <c r="Y32" i="2"/>
  <c r="P32" i="2"/>
  <c r="J32" i="2"/>
  <c r="Y31" i="2"/>
  <c r="P31" i="2"/>
  <c r="J31" i="2"/>
  <c r="Y30" i="2"/>
  <c r="P30" i="2"/>
  <c r="J30" i="2"/>
  <c r="Y29" i="2"/>
  <c r="P29" i="2"/>
  <c r="J29" i="2"/>
  <c r="Y28" i="2"/>
  <c r="P28" i="2"/>
  <c r="J28" i="2"/>
  <c r="Y27" i="2"/>
  <c r="P27" i="2"/>
  <c r="J27" i="2"/>
  <c r="Y26" i="2"/>
  <c r="P26" i="2"/>
  <c r="J26" i="2"/>
  <c r="Y25" i="2"/>
  <c r="P25" i="2"/>
  <c r="J25" i="2"/>
  <c r="Y24" i="2"/>
  <c r="P24" i="2"/>
  <c r="J24" i="2"/>
  <c r="Y23" i="2"/>
  <c r="P23" i="2"/>
  <c r="J23" i="2"/>
  <c r="Y22" i="2"/>
  <c r="P22" i="2"/>
  <c r="J22" i="2"/>
  <c r="Y21" i="2"/>
  <c r="S21" i="2"/>
  <c r="P21" i="2"/>
  <c r="J21" i="2"/>
  <c r="D21" i="2"/>
  <c r="Y20" i="2"/>
  <c r="S20" i="2"/>
  <c r="P20" i="2"/>
  <c r="J20" i="2"/>
  <c r="D20" i="2"/>
  <c r="Y19" i="2"/>
  <c r="S19" i="2"/>
  <c r="P19" i="2"/>
  <c r="J19" i="2"/>
  <c r="D19" i="2"/>
  <c r="Y18" i="2"/>
  <c r="S18" i="2"/>
  <c r="P18" i="2"/>
  <c r="J18" i="2"/>
  <c r="D18" i="2"/>
  <c r="Y17" i="2"/>
  <c r="S17" i="2"/>
  <c r="P17" i="2"/>
  <c r="J17" i="2"/>
  <c r="G17" i="2"/>
  <c r="D17" i="2"/>
  <c r="Y16" i="2"/>
  <c r="S16" i="2"/>
  <c r="P16" i="2"/>
  <c r="J16" i="2"/>
  <c r="G16" i="2"/>
  <c r="D16" i="2"/>
  <c r="Y15" i="2"/>
  <c r="S15" i="2"/>
  <c r="P15" i="2"/>
  <c r="J15" i="2"/>
  <c r="G15" i="2"/>
  <c r="D15" i="2"/>
  <c r="Y14" i="2"/>
  <c r="S14" i="2"/>
  <c r="P14" i="2"/>
  <c r="J14" i="2"/>
  <c r="G14" i="2"/>
  <c r="D14" i="2"/>
  <c r="Y13" i="2"/>
  <c r="S13" i="2"/>
  <c r="P13" i="2"/>
  <c r="J13" i="2"/>
  <c r="G13" i="2"/>
  <c r="D13" i="2"/>
  <c r="Y12" i="2"/>
  <c r="S12" i="2"/>
  <c r="P12" i="2"/>
  <c r="M12" i="2"/>
  <c r="J12" i="2"/>
  <c r="G12" i="2"/>
  <c r="D12" i="2"/>
  <c r="Y11" i="2"/>
  <c r="S11" i="2"/>
  <c r="P11" i="2"/>
  <c r="M11" i="2"/>
  <c r="J11" i="2"/>
  <c r="G11" i="2"/>
  <c r="D11" i="2"/>
  <c r="Y10" i="2"/>
  <c r="V10" i="2"/>
  <c r="S10" i="2"/>
  <c r="P10" i="2"/>
  <c r="M10" i="2"/>
  <c r="J10" i="2"/>
  <c r="G10" i="2"/>
  <c r="D10" i="2"/>
  <c r="Y9" i="2"/>
  <c r="V9" i="2"/>
  <c r="S9" i="2"/>
  <c r="P9" i="2"/>
  <c r="M9" i="2"/>
  <c r="J9" i="2"/>
  <c r="G9" i="2"/>
  <c r="D9" i="2"/>
  <c r="Y8" i="2"/>
  <c r="V8" i="2"/>
  <c r="S8" i="2"/>
  <c r="P8" i="2"/>
  <c r="M8" i="2"/>
  <c r="J8" i="2"/>
  <c r="G8" i="2"/>
  <c r="D8" i="2"/>
  <c r="Y7" i="2"/>
  <c r="V7" i="2"/>
  <c r="S7" i="2"/>
  <c r="P7" i="2"/>
  <c r="M7" i="2"/>
  <c r="J7" i="2"/>
  <c r="G7" i="2"/>
  <c r="D7" i="2"/>
  <c r="Y6" i="2"/>
  <c r="V6" i="2"/>
  <c r="S6" i="2"/>
  <c r="P6" i="2"/>
  <c r="M6" i="2"/>
  <c r="J6" i="2"/>
  <c r="G6" i="2"/>
  <c r="D6" i="2"/>
  <c r="Y5" i="2"/>
  <c r="V5" i="2"/>
  <c r="S5" i="2"/>
  <c r="P5" i="2"/>
  <c r="M5" i="2"/>
  <c r="J5" i="2"/>
  <c r="G5" i="2"/>
  <c r="D5" i="2"/>
  <c r="Y4" i="2"/>
  <c r="V4" i="2"/>
  <c r="S4" i="2"/>
  <c r="P4" i="2"/>
  <c r="M4" i="2"/>
  <c r="J4" i="2"/>
  <c r="G4" i="2"/>
  <c r="D4" i="2"/>
  <c r="Y3" i="2"/>
  <c r="Y41" i="2" s="1"/>
  <c r="V3" i="2"/>
  <c r="V41" i="2" s="1"/>
  <c r="S3" i="2"/>
  <c r="S41" i="2" s="1"/>
  <c r="P3" i="2"/>
  <c r="P41" i="2" s="1"/>
  <c r="M3" i="2"/>
  <c r="M41" i="2" s="1"/>
  <c r="J3" i="2"/>
  <c r="J41" i="2" s="1"/>
  <c r="G3" i="2"/>
  <c r="G41" i="2" s="1"/>
  <c r="D3" i="2"/>
  <c r="D41" i="2" s="1"/>
  <c r="Q46" i="1"/>
  <c r="N46" i="1"/>
  <c r="K46" i="1"/>
  <c r="Y46" i="1" s="1"/>
  <c r="H46" i="1"/>
  <c r="E46" i="1"/>
  <c r="C46" i="1"/>
  <c r="Q45" i="1"/>
  <c r="N45" i="1"/>
  <c r="K45" i="1"/>
  <c r="H45" i="1"/>
  <c r="E45" i="1"/>
  <c r="C45" i="1"/>
  <c r="AA44" i="1"/>
  <c r="Z44" i="1"/>
  <c r="X44" i="1"/>
  <c r="Y44" i="1" s="1"/>
  <c r="W44" i="1"/>
  <c r="U44" i="1"/>
  <c r="V44" i="1" s="1"/>
  <c r="T44" i="1"/>
  <c r="AA43" i="1"/>
  <c r="Z43" i="1"/>
  <c r="X43" i="1"/>
  <c r="W43" i="1"/>
  <c r="U43" i="1"/>
  <c r="V43" i="1" s="1"/>
  <c r="T43" i="1"/>
  <c r="AB42" i="1"/>
  <c r="AA42" i="1"/>
  <c r="Z42" i="1"/>
  <c r="X42" i="1"/>
  <c r="W42" i="1"/>
  <c r="U42" i="1"/>
  <c r="T42" i="1"/>
  <c r="Q37" i="1"/>
  <c r="N37" i="1"/>
  <c r="K37" i="1"/>
  <c r="H37" i="1"/>
  <c r="E37" i="1"/>
  <c r="C37" i="1"/>
  <c r="AB37" i="1" s="1"/>
  <c r="Q36" i="1"/>
  <c r="N36" i="1"/>
  <c r="K36" i="1"/>
  <c r="H36" i="1"/>
  <c r="E36" i="1"/>
  <c r="C36" i="1"/>
  <c r="AA35" i="1"/>
  <c r="Z35" i="1"/>
  <c r="X35" i="1"/>
  <c r="W35" i="1"/>
  <c r="Y35" i="1" s="1"/>
  <c r="U35" i="1"/>
  <c r="T35" i="1"/>
  <c r="AA34" i="1"/>
  <c r="AB34" i="1" s="1"/>
  <c r="Z34" i="1"/>
  <c r="X34" i="1"/>
  <c r="Y34" i="1" s="1"/>
  <c r="W34" i="1"/>
  <c r="U34" i="1"/>
  <c r="T34" i="1"/>
  <c r="V34" i="1" s="1"/>
  <c r="AA33" i="1"/>
  <c r="AB33" i="1" s="1"/>
  <c r="Z33" i="1"/>
  <c r="X33" i="1"/>
  <c r="Y33" i="1" s="1"/>
  <c r="W33" i="1"/>
  <c r="U33" i="1"/>
  <c r="T33" i="1"/>
  <c r="Q28" i="1"/>
  <c r="N28" i="1"/>
  <c r="K28" i="1"/>
  <c r="H28" i="1"/>
  <c r="E28" i="1"/>
  <c r="C28" i="1"/>
  <c r="AB28" i="1" s="1"/>
  <c r="Q27" i="1"/>
  <c r="N27" i="1"/>
  <c r="K27" i="1"/>
  <c r="H27" i="1"/>
  <c r="E27" i="1"/>
  <c r="C27" i="1"/>
  <c r="AA26" i="1"/>
  <c r="Z26" i="1"/>
  <c r="AB26" i="1" s="1"/>
  <c r="X26" i="1"/>
  <c r="W26" i="1"/>
  <c r="U26" i="1"/>
  <c r="V26" i="1" s="1"/>
  <c r="T26" i="1"/>
  <c r="AA25" i="1"/>
  <c r="Z25" i="1"/>
  <c r="X25" i="1"/>
  <c r="W25" i="1"/>
  <c r="U25" i="1"/>
  <c r="T25" i="1"/>
  <c r="AB24" i="1"/>
  <c r="AA24" i="1"/>
  <c r="Z24" i="1"/>
  <c r="X24" i="1"/>
  <c r="W24" i="1"/>
  <c r="U24" i="1"/>
  <c r="T24" i="1"/>
  <c r="V24" i="1" s="1"/>
  <c r="AA23" i="1"/>
  <c r="Z23" i="1"/>
  <c r="X23" i="1"/>
  <c r="Y23" i="1" s="1"/>
  <c r="W23" i="1"/>
  <c r="U23" i="1"/>
  <c r="V23" i="1" s="1"/>
  <c r="T23" i="1"/>
  <c r="AA22" i="1"/>
  <c r="Z22" i="1"/>
  <c r="AB22" i="1" s="1"/>
  <c r="X22" i="1"/>
  <c r="W22" i="1"/>
  <c r="U22" i="1"/>
  <c r="V22" i="1" s="1"/>
  <c r="T22" i="1"/>
  <c r="AA21" i="1"/>
  <c r="Z21" i="1"/>
  <c r="X21" i="1"/>
  <c r="W21" i="1"/>
  <c r="Y21" i="1" s="1"/>
  <c r="U21" i="1"/>
  <c r="T21" i="1"/>
  <c r="Q16" i="1"/>
  <c r="N16" i="1"/>
  <c r="K16" i="1"/>
  <c r="H16" i="1"/>
  <c r="E16" i="1"/>
  <c r="C16" i="1"/>
  <c r="V16" i="1" s="1"/>
  <c r="Q15" i="1"/>
  <c r="N15" i="1"/>
  <c r="K15" i="1"/>
  <c r="H15" i="1"/>
  <c r="E15" i="1"/>
  <c r="C15" i="1"/>
  <c r="AA14" i="1"/>
  <c r="Z14" i="1"/>
  <c r="AB14" i="1" s="1"/>
  <c r="X14" i="1"/>
  <c r="W14" i="1"/>
  <c r="U14" i="1"/>
  <c r="T14" i="1"/>
  <c r="V14" i="1" s="1"/>
  <c r="AA13" i="1"/>
  <c r="Z13" i="1"/>
  <c r="X13" i="1"/>
  <c r="Y13" i="1" s="1"/>
  <c r="W13" i="1"/>
  <c r="U13" i="1"/>
  <c r="T13" i="1"/>
  <c r="AA12" i="1"/>
  <c r="AB15" i="1" s="1"/>
  <c r="Z12" i="1"/>
  <c r="X12" i="1"/>
  <c r="W12" i="1"/>
  <c r="V12" i="1"/>
  <c r="U12" i="1"/>
  <c r="T12" i="1"/>
  <c r="Q7" i="1"/>
  <c r="N7" i="1"/>
  <c r="K7" i="1"/>
  <c r="H7" i="1"/>
  <c r="E7" i="1"/>
  <c r="C7" i="1"/>
  <c r="V7" i="1" s="1"/>
  <c r="Q6" i="1"/>
  <c r="N6" i="1"/>
  <c r="K6" i="1"/>
  <c r="H6" i="1"/>
  <c r="E6" i="1"/>
  <c r="C6" i="1"/>
  <c r="AA5" i="1"/>
  <c r="Z5" i="1"/>
  <c r="X5" i="1"/>
  <c r="Y5" i="1" s="1"/>
  <c r="W5" i="1"/>
  <c r="U5" i="1"/>
  <c r="V5" i="1" s="1"/>
  <c r="T5" i="1"/>
  <c r="AA4" i="1"/>
  <c r="Z4" i="1"/>
  <c r="AB4" i="1" s="1"/>
  <c r="X4" i="1"/>
  <c r="Y4" i="1" s="1"/>
  <c r="W4" i="1"/>
  <c r="U4" i="1"/>
  <c r="V4" i="1" s="1"/>
  <c r="T4" i="1"/>
  <c r="AA3" i="1"/>
  <c r="Z3" i="1"/>
  <c r="X3" i="1"/>
  <c r="W3" i="1"/>
  <c r="Y3" i="1" s="1"/>
  <c r="U3" i="1"/>
  <c r="T3" i="1"/>
  <c r="Q15" i="4" l="1"/>
  <c r="I24" i="4"/>
  <c r="I6" i="4"/>
  <c r="I10" i="4"/>
  <c r="I14" i="4"/>
  <c r="I19" i="4"/>
  <c r="D27" i="4"/>
  <c r="Q6" i="4" s="1"/>
  <c r="L27" i="4"/>
  <c r="H27" i="4"/>
  <c r="P27" i="4"/>
  <c r="H28" i="4"/>
  <c r="P28" i="4"/>
  <c r="E16" i="3"/>
  <c r="I5" i="3"/>
  <c r="Y7" i="3"/>
  <c r="Y10" i="3"/>
  <c r="U5" i="3"/>
  <c r="U10" i="3"/>
  <c r="E4" i="3"/>
  <c r="E8" i="3"/>
  <c r="E11" i="3"/>
  <c r="E18" i="3"/>
  <c r="D19" i="3"/>
  <c r="I4" i="3" s="1"/>
  <c r="L19" i="3"/>
  <c r="M4" i="3" s="1"/>
  <c r="T19" i="3"/>
  <c r="Y6" i="3" s="1"/>
  <c r="D20" i="3"/>
  <c r="L20" i="3"/>
  <c r="T20" i="3"/>
  <c r="I3" i="3"/>
  <c r="H19" i="3"/>
  <c r="P19" i="3"/>
  <c r="X19" i="3"/>
  <c r="D40" i="2"/>
  <c r="P40" i="2"/>
  <c r="G40" i="2"/>
  <c r="S40" i="2"/>
  <c r="J40" i="2"/>
  <c r="V40" i="2"/>
  <c r="M40" i="2"/>
  <c r="Y40" i="2"/>
  <c r="Y6" i="1"/>
  <c r="AB23" i="1"/>
  <c r="AB35" i="1"/>
  <c r="Y45" i="1"/>
  <c r="Y15" i="1"/>
  <c r="V13" i="1"/>
  <c r="V25" i="1"/>
  <c r="AB25" i="1"/>
  <c r="V28" i="1"/>
  <c r="AB46" i="1"/>
  <c r="Y27" i="1"/>
  <c r="AB5" i="1"/>
  <c r="Y24" i="1"/>
  <c r="Y36" i="1"/>
  <c r="V35" i="1"/>
  <c r="Y43" i="1"/>
  <c r="V3" i="1"/>
  <c r="AB6" i="1"/>
  <c r="Y7" i="1"/>
  <c r="V15" i="1"/>
  <c r="AB12" i="1"/>
  <c r="AB13" i="1"/>
  <c r="Y14" i="1"/>
  <c r="Y16" i="1"/>
  <c r="V27" i="1"/>
  <c r="AB21" i="1"/>
  <c r="Y25" i="1"/>
  <c r="Y26" i="1"/>
  <c r="Y28" i="1"/>
  <c r="V36" i="1"/>
  <c r="Y37" i="1"/>
  <c r="V42" i="1"/>
  <c r="AB45" i="1"/>
  <c r="AB43" i="1"/>
  <c r="AB44" i="1"/>
  <c r="AB3" i="1"/>
  <c r="AB7" i="1"/>
  <c r="V21" i="1"/>
  <c r="Y22" i="1"/>
  <c r="AB27" i="1"/>
  <c r="V33" i="1"/>
  <c r="V37" i="1"/>
  <c r="Y42" i="1"/>
  <c r="V45" i="1"/>
  <c r="AB36" i="1"/>
  <c r="V46" i="1"/>
  <c r="V6" i="1"/>
  <c r="AB16" i="1"/>
  <c r="Y12" i="1"/>
  <c r="I17" i="4" l="1"/>
  <c r="I13" i="4"/>
  <c r="I9" i="4"/>
  <c r="I5" i="4"/>
  <c r="I20" i="4"/>
  <c r="Q14" i="4"/>
  <c r="Q10" i="4"/>
  <c r="I23" i="4"/>
  <c r="M19" i="4"/>
  <c r="M17" i="4"/>
  <c r="M16" i="4"/>
  <c r="E16" i="4"/>
  <c r="E15" i="4"/>
  <c r="E14" i="4"/>
  <c r="M12" i="4"/>
  <c r="M11" i="4"/>
  <c r="M10" i="4"/>
  <c r="M9" i="4"/>
  <c r="M8" i="4"/>
  <c r="M7" i="4"/>
  <c r="M6" i="4"/>
  <c r="M5" i="4"/>
  <c r="E4" i="4"/>
  <c r="E3" i="4"/>
  <c r="I25" i="4"/>
  <c r="I21" i="4"/>
  <c r="M18" i="4"/>
  <c r="E17" i="4"/>
  <c r="M15" i="4"/>
  <c r="M14" i="4"/>
  <c r="M13" i="4"/>
  <c r="E13" i="4"/>
  <c r="E12" i="4"/>
  <c r="E11" i="4"/>
  <c r="E9" i="4"/>
  <c r="E8" i="4"/>
  <c r="E7" i="4"/>
  <c r="E6" i="4"/>
  <c r="E5" i="4"/>
  <c r="M3" i="4"/>
  <c r="E10" i="4"/>
  <c r="M4" i="4"/>
  <c r="I26" i="4"/>
  <c r="I16" i="4"/>
  <c r="I12" i="4"/>
  <c r="I8" i="4"/>
  <c r="I4" i="4"/>
  <c r="I18" i="4"/>
  <c r="Q13" i="4"/>
  <c r="Q9" i="4"/>
  <c r="Q5" i="4"/>
  <c r="I22" i="4"/>
  <c r="I15" i="4"/>
  <c r="I11" i="4"/>
  <c r="I7" i="4"/>
  <c r="I3" i="4"/>
  <c r="Q16" i="4"/>
  <c r="Q12" i="4"/>
  <c r="Q8" i="4"/>
  <c r="Q4" i="4"/>
  <c r="Q11" i="4"/>
  <c r="Q7" i="4"/>
  <c r="Q3" i="4"/>
  <c r="Q3" i="3"/>
  <c r="Q9" i="3"/>
  <c r="U6" i="3"/>
  <c r="M8" i="3"/>
  <c r="E17" i="3"/>
  <c r="I9" i="3"/>
  <c r="Q6" i="3"/>
  <c r="E12" i="3"/>
  <c r="E5" i="3"/>
  <c r="E15" i="3"/>
  <c r="Y8" i="3"/>
  <c r="I6" i="3"/>
  <c r="E14" i="3"/>
  <c r="U8" i="3"/>
  <c r="E6" i="3"/>
  <c r="M3" i="3"/>
  <c r="E7" i="3"/>
  <c r="E13" i="3"/>
  <c r="Q8" i="3"/>
  <c r="Y5" i="3"/>
  <c r="E9" i="3"/>
  <c r="E3" i="3"/>
  <c r="Y11" i="3"/>
  <c r="I8" i="3"/>
  <c r="I19" i="3" s="1"/>
  <c r="Q5" i="3"/>
  <c r="M5" i="3"/>
  <c r="U7" i="3"/>
  <c r="Q10" i="3"/>
  <c r="Q7" i="3"/>
  <c r="Y4" i="3"/>
  <c r="Y3" i="3"/>
  <c r="I10" i="3"/>
  <c r="M7" i="3"/>
  <c r="U4" i="3"/>
  <c r="Y9" i="3"/>
  <c r="U3" i="3"/>
  <c r="E10" i="3"/>
  <c r="I7" i="3"/>
  <c r="I20" i="3" s="1"/>
  <c r="Q4" i="3"/>
  <c r="M6" i="3"/>
  <c r="U9" i="3"/>
  <c r="I28" i="4" l="1"/>
  <c r="I27" i="4"/>
  <c r="M27" i="4"/>
  <c r="M28" i="4"/>
  <c r="E28" i="4"/>
  <c r="E27" i="4"/>
  <c r="Q28" i="4"/>
  <c r="Q27" i="4"/>
  <c r="E20" i="3"/>
  <c r="E19" i="3"/>
  <c r="U20" i="3"/>
  <c r="U19" i="3"/>
  <c r="M20" i="3"/>
  <c r="M19" i="3"/>
  <c r="Y20" i="3"/>
  <c r="Y19" i="3"/>
  <c r="Q20" i="3"/>
  <c r="Q19" i="3"/>
</calcChain>
</file>

<file path=xl/sharedStrings.xml><?xml version="1.0" encoding="utf-8"?>
<sst xmlns="http://schemas.openxmlformats.org/spreadsheetml/2006/main" count="309" uniqueCount="55">
  <si>
    <t>Control</t>
  </si>
  <si>
    <t>Rootlets</t>
  </si>
  <si>
    <t>Centriole/TZ</t>
  </si>
  <si>
    <t>Axoneme</t>
  </si>
  <si>
    <t>Dilations</t>
  </si>
  <si>
    <t>Axoneme-Tip</t>
  </si>
  <si>
    <t>Cap</t>
  </si>
  <si>
    <t>Summary</t>
  </si>
  <si>
    <t>Proximal end defects</t>
  </si>
  <si>
    <t>Distal end defects</t>
  </si>
  <si>
    <t>All defects</t>
  </si>
  <si>
    <t xml:space="preserve">Normal </t>
  </si>
  <si>
    <t>Structurally defective</t>
  </si>
  <si>
    <t>Normal (9 doublet MTs)</t>
  </si>
  <si>
    <t>Abnormal (&lt;9 doublet MTs)</t>
  </si>
  <si>
    <t>Other defects</t>
  </si>
  <si>
    <t>Normal</t>
  </si>
  <si>
    <t>Abnormal</t>
  </si>
  <si>
    <t>% defective</t>
  </si>
  <si>
    <t>Average</t>
  </si>
  <si>
    <t>n</t>
  </si>
  <si>
    <t>Cables1∆</t>
  </si>
  <si>
    <t>Cables1</t>
  </si>
  <si>
    <t>Ccdc6</t>
  </si>
  <si>
    <t>Cep104∆</t>
  </si>
  <si>
    <t>Cep104</t>
  </si>
  <si>
    <t>Cep135∆</t>
  </si>
  <si>
    <t>Cep135</t>
  </si>
  <si>
    <t>Cables1 mutant</t>
  </si>
  <si>
    <t>Cep135 mutant</t>
  </si>
  <si>
    <t>Tex9</t>
  </si>
  <si>
    <t>Number of structurally defective cilia</t>
  </si>
  <si>
    <t>Total</t>
  </si>
  <si>
    <t>% Defective</t>
  </si>
  <si>
    <t>StDev</t>
  </si>
  <si>
    <t>Tex9 - Control</t>
  </si>
  <si>
    <t>Tex9 - Cep135 mutant</t>
  </si>
  <si>
    <t>Ccdc6 - Control</t>
  </si>
  <si>
    <t>Ccdc6 - Cep135 mutant</t>
  </si>
  <si>
    <t>Cep104 - Control</t>
  </si>
  <si>
    <t>Cep104 - Cep135 mutant</t>
  </si>
  <si>
    <t>Tex9-GFP</t>
  </si>
  <si>
    <t>Ana1</t>
  </si>
  <si>
    <t>GFP/Ana1</t>
  </si>
  <si>
    <t>GFP/Ana1 normalized</t>
  </si>
  <si>
    <t>Ccdc6-GFP</t>
  </si>
  <si>
    <t>Cep104-GFP</t>
  </si>
  <si>
    <t>Cep135 - Control</t>
  </si>
  <si>
    <t>Cep135 - Tex9 RNAi</t>
  </si>
  <si>
    <t>Cep135 - Ccdc6 RNAi</t>
  </si>
  <si>
    <t>Cep135 - Cables1 RNAi</t>
  </si>
  <si>
    <t>Cep135-GFP</t>
  </si>
  <si>
    <r>
      <rPr>
        <sz val="12"/>
        <color theme="1"/>
        <rFont val="Symbol"/>
        <charset val="2"/>
      </rPr>
      <t>g</t>
    </r>
    <r>
      <rPr>
        <sz val="12"/>
        <color theme="1"/>
        <rFont val="Calibri"/>
        <family val="2"/>
        <scheme val="minor"/>
      </rPr>
      <t>-tubulin</t>
    </r>
  </si>
  <si>
    <r>
      <t>GFP/</t>
    </r>
    <r>
      <rPr>
        <sz val="12"/>
        <color theme="1"/>
        <rFont val="Symbol"/>
        <charset val="2"/>
      </rPr>
      <t>g</t>
    </r>
    <r>
      <rPr>
        <sz val="12"/>
        <color theme="1"/>
        <rFont val="Calibri"/>
        <family val="2"/>
        <scheme val="minor"/>
      </rPr>
      <t>-tubulin</t>
    </r>
  </si>
  <si>
    <r>
      <t>GFP/</t>
    </r>
    <r>
      <rPr>
        <sz val="12"/>
        <color theme="1"/>
        <rFont val="Symbol"/>
        <charset val="2"/>
      </rPr>
      <t>g</t>
    </r>
    <r>
      <rPr>
        <sz val="12"/>
        <color theme="1"/>
        <rFont val="Calibri"/>
        <family val="2"/>
        <scheme val="minor"/>
      </rPr>
      <t>-tubulin normalized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</si>
</sst>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"/>
      <scheme val="minor"/>
    </font>
    <font>
      <sz val="12"/>
      <color theme="1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0" fillId="2" borderId="0" xfId="0" applyFill="1"/>
    <xf numFmtId="16" fontId="0" fillId="2" borderId="0" xfId="0" quotePrefix="1" applyNumberFormat="1" applyFill="1"/>
    <xf numFmtId="0" fontId="0" fillId="2" borderId="0" xfId="0" quotePrefix="1" applyFill="1"/>
    <xf numFmtId="0" fontId="0" fillId="0" borderId="0" xfId="0" quotePrefix="1"/>
    <xf numFmtId="9" fontId="0" fillId="0" borderId="0" xfId="0" applyNumberFormat="1"/>
    <xf numFmtId="0" fontId="3" fillId="0" borderId="0" xfId="0" applyFont="1"/>
    <xf numFmtId="9" fontId="0" fillId="2" borderId="0" xfId="0" applyNumberFormat="1" applyFill="1"/>
    <xf numFmtId="9" fontId="0" fillId="2" borderId="0" xfId="1" applyFont="1" applyFill="1"/>
    <xf numFmtId="9" fontId="0" fillId="0" borderId="0" xfId="1" applyFont="1" applyFill="1"/>
    <xf numFmtId="1" fontId="0" fillId="2" borderId="0" xfId="1" applyNumberFormat="1" applyFont="1" applyFill="1"/>
    <xf numFmtId="1" fontId="0" fillId="0" borderId="0" xfId="1" applyNumberFormat="1" applyFont="1" applyFill="1"/>
    <xf numFmtId="1" fontId="0" fillId="2" borderId="0" xfId="0" applyNumberFormat="1" applyFill="1"/>
    <xf numFmtId="0" fontId="0" fillId="2" borderId="0" xfId="0" applyFill="1" applyAlignment="1">
      <alignment horizontal="left"/>
    </xf>
    <xf numFmtId="0" fontId="2" fillId="0" borderId="0" xfId="0" applyFont="1"/>
    <xf numFmtId="1" fontId="0" fillId="0" borderId="0" xfId="0" applyNumberFormat="1"/>
    <xf numFmtId="1" fontId="2" fillId="0" borderId="0" xfId="0" applyNumberFormat="1" applyFont="1"/>
    <xf numFmtId="1" fontId="0" fillId="0" borderId="0" xfId="1" applyNumberFormat="1" applyFont="1"/>
    <xf numFmtId="2" fontId="0" fillId="2" borderId="0" xfId="0" applyNumberFormat="1" applyFill="1"/>
    <xf numFmtId="2" fontId="0" fillId="0" borderId="0" xfId="0" applyNumberFormat="1"/>
    <xf numFmtId="0" fontId="4" fillId="2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6BC7A-C966-554D-B079-9200E9B0A5F7}">
  <dimension ref="A1:AB47"/>
  <sheetViews>
    <sheetView tabSelected="1" zoomScaleNormal="100" workbookViewId="0"/>
  </sheetViews>
  <sheetFormatPr baseColWidth="10" defaultRowHeight="16" x14ac:dyDescent="0.2"/>
  <cols>
    <col min="1" max="3" width="30.83203125" customWidth="1"/>
    <col min="4" max="4" width="30.83203125" style="16" customWidth="1"/>
    <col min="5" max="28" width="30.83203125" customWidth="1"/>
  </cols>
  <sheetData>
    <row r="1" spans="1:28" x14ac:dyDescent="0.2">
      <c r="A1" s="1" t="s">
        <v>0</v>
      </c>
      <c r="B1" s="2" t="s">
        <v>1</v>
      </c>
      <c r="C1" s="2"/>
      <c r="D1" s="2" t="s">
        <v>2</v>
      </c>
      <c r="E1" s="2"/>
      <c r="F1" s="2" t="s">
        <v>3</v>
      </c>
      <c r="G1" s="2"/>
      <c r="H1" s="2"/>
      <c r="I1" s="2" t="s">
        <v>4</v>
      </c>
      <c r="J1" s="2"/>
      <c r="K1" s="2"/>
      <c r="L1" s="2" t="s">
        <v>5</v>
      </c>
      <c r="M1" s="2"/>
      <c r="N1" s="2"/>
      <c r="O1" s="2" t="s">
        <v>6</v>
      </c>
      <c r="P1" s="2"/>
      <c r="Q1" s="2"/>
      <c r="R1" t="s">
        <v>7</v>
      </c>
      <c r="S1" s="2" t="s">
        <v>0</v>
      </c>
      <c r="T1" s="2" t="s">
        <v>8</v>
      </c>
      <c r="U1" s="2"/>
      <c r="V1" s="2"/>
      <c r="W1" s="2" t="s">
        <v>9</v>
      </c>
      <c r="X1" s="2"/>
      <c r="Y1" s="2"/>
      <c r="Z1" s="2" t="s">
        <v>10</v>
      </c>
      <c r="AA1" s="2"/>
      <c r="AB1" s="2"/>
    </row>
    <row r="2" spans="1:28" x14ac:dyDescent="0.2">
      <c r="A2" s="2"/>
      <c r="B2" s="2" t="s">
        <v>11</v>
      </c>
      <c r="C2" s="2" t="s">
        <v>12</v>
      </c>
      <c r="D2" s="2" t="s">
        <v>11</v>
      </c>
      <c r="E2" s="2" t="s">
        <v>12</v>
      </c>
      <c r="F2" s="2" t="s">
        <v>13</v>
      </c>
      <c r="G2" s="3" t="s">
        <v>14</v>
      </c>
      <c r="H2" s="4" t="s">
        <v>15</v>
      </c>
      <c r="I2" s="2" t="s">
        <v>13</v>
      </c>
      <c r="J2" s="3" t="s">
        <v>14</v>
      </c>
      <c r="K2" s="4" t="s">
        <v>15</v>
      </c>
      <c r="L2" s="2" t="s">
        <v>13</v>
      </c>
      <c r="M2" s="3" t="s">
        <v>14</v>
      </c>
      <c r="N2" s="4" t="s">
        <v>15</v>
      </c>
      <c r="O2" s="2" t="s">
        <v>13</v>
      </c>
      <c r="P2" s="3" t="s">
        <v>14</v>
      </c>
      <c r="Q2" s="4" t="s">
        <v>15</v>
      </c>
      <c r="R2" s="5"/>
      <c r="S2" s="2"/>
      <c r="T2" s="2" t="s">
        <v>16</v>
      </c>
      <c r="U2" s="2" t="s">
        <v>17</v>
      </c>
      <c r="V2" s="2" t="s">
        <v>18</v>
      </c>
      <c r="W2" s="2" t="s">
        <v>16</v>
      </c>
      <c r="X2" s="2" t="s">
        <v>17</v>
      </c>
      <c r="Y2" s="2" t="s">
        <v>18</v>
      </c>
      <c r="Z2" s="2" t="s">
        <v>16</v>
      </c>
      <c r="AA2" s="2" t="s">
        <v>17</v>
      </c>
      <c r="AB2" s="2" t="s">
        <v>18</v>
      </c>
    </row>
    <row r="3" spans="1:28" x14ac:dyDescent="0.2">
      <c r="A3">
        <v>1</v>
      </c>
      <c r="B3">
        <v>2</v>
      </c>
      <c r="C3">
        <v>0</v>
      </c>
      <c r="D3">
        <v>2</v>
      </c>
      <c r="E3">
        <v>0</v>
      </c>
      <c r="F3">
        <v>4</v>
      </c>
      <c r="G3">
        <v>0</v>
      </c>
      <c r="H3">
        <v>0</v>
      </c>
      <c r="I3">
        <v>6</v>
      </c>
      <c r="J3">
        <v>0</v>
      </c>
      <c r="K3">
        <v>0</v>
      </c>
      <c r="L3">
        <v>0</v>
      </c>
      <c r="M3">
        <v>0</v>
      </c>
      <c r="N3">
        <v>0</v>
      </c>
      <c r="O3">
        <v>3</v>
      </c>
      <c r="P3">
        <v>0</v>
      </c>
      <c r="Q3">
        <v>0</v>
      </c>
      <c r="T3">
        <f>SUM(B3,D3,F3)</f>
        <v>8</v>
      </c>
      <c r="U3">
        <f>SUM(C3,E3,G3:H3)</f>
        <v>0</v>
      </c>
      <c r="V3" s="6">
        <f>U3/(SUM(T3:U3))</f>
        <v>0</v>
      </c>
      <c r="W3">
        <f>SUM(I3,L3,O3)</f>
        <v>9</v>
      </c>
      <c r="X3">
        <f>SUM(J3:K3,M3:N3,P3:Q3)</f>
        <v>0</v>
      </c>
      <c r="Y3" s="6">
        <f>X3/(SUM(W3:X3))</f>
        <v>0</v>
      </c>
      <c r="Z3">
        <f>SUM(I3,L3,O3,B3,D3,F3)</f>
        <v>17</v>
      </c>
      <c r="AA3">
        <f>SUM(J3:K3,M3:N3,P3:Q3,C3,E3,G3:H3)</f>
        <v>0</v>
      </c>
      <c r="AB3" s="6">
        <f>AA3/(SUM(Z3:AA3))</f>
        <v>0</v>
      </c>
    </row>
    <row r="4" spans="1:28" x14ac:dyDescent="0.2">
      <c r="A4">
        <v>2</v>
      </c>
      <c r="B4">
        <v>8</v>
      </c>
      <c r="C4">
        <v>0</v>
      </c>
      <c r="D4">
        <v>4</v>
      </c>
      <c r="E4">
        <v>0</v>
      </c>
      <c r="F4">
        <v>8</v>
      </c>
      <c r="G4">
        <v>0</v>
      </c>
      <c r="H4">
        <v>0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3</v>
      </c>
      <c r="P4">
        <v>0</v>
      </c>
      <c r="Q4">
        <v>0</v>
      </c>
      <c r="T4">
        <f>SUM(B4,D4,F4)</f>
        <v>20</v>
      </c>
      <c r="U4">
        <f>SUM(C4,E4,G4:H4)</f>
        <v>0</v>
      </c>
      <c r="V4" s="6">
        <f t="shared" ref="V4:V5" si="0">U4/(SUM(T4:U4))</f>
        <v>0</v>
      </c>
      <c r="W4">
        <f>SUM(I4,L4,O4)</f>
        <v>5</v>
      </c>
      <c r="X4">
        <f>SUM(J4:K4,M4:N4,P4:Q4)</f>
        <v>0</v>
      </c>
      <c r="Y4" s="6">
        <f t="shared" ref="Y4:Y5" si="1">X4/(SUM(W4:X4))</f>
        <v>0</v>
      </c>
      <c r="Z4">
        <f>SUM(I4,L4,O4,B4,D4,F4)</f>
        <v>25</v>
      </c>
      <c r="AA4">
        <f>SUM(J4:K4,M4:N4,P4:Q4,C4,E4,G4:H4)</f>
        <v>0</v>
      </c>
      <c r="AB4" s="6">
        <f t="shared" ref="AB4:AB5" si="2">AA4/(SUM(Z4:AA4))</f>
        <v>0</v>
      </c>
    </row>
    <row r="5" spans="1:28" x14ac:dyDescent="0.2">
      <c r="A5" s="7">
        <v>3</v>
      </c>
      <c r="B5">
        <v>11</v>
      </c>
      <c r="C5">
        <v>0</v>
      </c>
      <c r="D5">
        <v>4</v>
      </c>
      <c r="E5">
        <v>1</v>
      </c>
      <c r="F5">
        <v>9</v>
      </c>
      <c r="G5">
        <v>0</v>
      </c>
      <c r="H5">
        <v>0</v>
      </c>
      <c r="I5">
        <v>7</v>
      </c>
      <c r="J5">
        <v>0</v>
      </c>
      <c r="K5">
        <v>0</v>
      </c>
      <c r="L5">
        <v>2</v>
      </c>
      <c r="M5">
        <v>0</v>
      </c>
      <c r="N5">
        <v>0</v>
      </c>
      <c r="O5">
        <v>10</v>
      </c>
      <c r="P5">
        <v>0</v>
      </c>
      <c r="Q5">
        <v>0</v>
      </c>
      <c r="T5">
        <f>SUM(B5,D5,F5)</f>
        <v>24</v>
      </c>
      <c r="U5">
        <f>SUM(C5,E5,G5:H5)</f>
        <v>1</v>
      </c>
      <c r="V5" s="6">
        <f t="shared" si="0"/>
        <v>0.04</v>
      </c>
      <c r="W5">
        <f>SUM(I5,L5,O5)</f>
        <v>19</v>
      </c>
      <c r="X5">
        <f>SUM(J5:K5,M5:N5,P5:Q5)</f>
        <v>0</v>
      </c>
      <c r="Y5" s="6">
        <f t="shared" si="1"/>
        <v>0</v>
      </c>
      <c r="Z5">
        <f>SUM(I5,L5,O5,B5,D5,F5)</f>
        <v>43</v>
      </c>
      <c r="AA5">
        <f>SUM(J5:K5,M5:N5,P5:Q5,C5,E5,G5:H5)</f>
        <v>1</v>
      </c>
      <c r="AB5" s="6">
        <f t="shared" si="2"/>
        <v>2.2727272727272728E-2</v>
      </c>
    </row>
    <row r="6" spans="1:28" x14ac:dyDescent="0.2">
      <c r="A6" s="2" t="s">
        <v>18</v>
      </c>
      <c r="B6" s="8"/>
      <c r="C6" s="9">
        <f>SUM(C3:C5)/SUM(B3:C5)</f>
        <v>0</v>
      </c>
      <c r="D6" s="2"/>
      <c r="E6" s="9">
        <f>SUM(E3:E5)/SUM(D3:E5)</f>
        <v>9.0909090909090912E-2</v>
      </c>
      <c r="F6" s="2"/>
      <c r="G6" s="2"/>
      <c r="H6" s="9">
        <f>SUM(G3:H5)/SUM(F3:H5)</f>
        <v>0</v>
      </c>
      <c r="I6" s="2"/>
      <c r="J6" s="2"/>
      <c r="K6" s="9">
        <f>SUM(J3:K5)/SUM(I3:K5)</f>
        <v>0</v>
      </c>
      <c r="L6" s="2"/>
      <c r="M6" s="2"/>
      <c r="N6" s="9">
        <f>SUM(M3:N5)/SUM(L3:N5)</f>
        <v>0</v>
      </c>
      <c r="O6" s="2"/>
      <c r="P6" s="2"/>
      <c r="Q6" s="9">
        <f>SUM(P3:Q5)/SUM(O3:Q5)</f>
        <v>0</v>
      </c>
      <c r="R6" s="10"/>
      <c r="S6" s="2"/>
      <c r="T6" s="2"/>
      <c r="U6" s="2" t="s">
        <v>19</v>
      </c>
      <c r="V6" s="8">
        <f>SUM(U3:U5)/SUM(T3:U5)</f>
        <v>1.8867924528301886E-2</v>
      </c>
      <c r="W6" s="2"/>
      <c r="X6" s="2" t="s">
        <v>19</v>
      </c>
      <c r="Y6" s="8">
        <f>SUM(X3:X5)/SUM(W3:X5)</f>
        <v>0</v>
      </c>
      <c r="Z6" s="2"/>
      <c r="AA6" s="2" t="s">
        <v>19</v>
      </c>
      <c r="AB6" s="8">
        <f>SUM(AA3:AA5)/SUM(Z3:AA5)</f>
        <v>1.1627906976744186E-2</v>
      </c>
    </row>
    <row r="7" spans="1:28" x14ac:dyDescent="0.2">
      <c r="A7" s="2" t="s">
        <v>20</v>
      </c>
      <c r="B7" s="8"/>
      <c r="C7" s="11">
        <f>SUM(B3:C5)</f>
        <v>21</v>
      </c>
      <c r="D7" s="2"/>
      <c r="E7" s="11">
        <f>SUM(D3:E5)</f>
        <v>11</v>
      </c>
      <c r="F7" s="2"/>
      <c r="G7" s="2"/>
      <c r="H7" s="11">
        <f>SUM(F3:H5)</f>
        <v>21</v>
      </c>
      <c r="I7" s="2"/>
      <c r="J7" s="2"/>
      <c r="K7" s="11">
        <f>SUM(I3:K5)</f>
        <v>15</v>
      </c>
      <c r="L7" s="2"/>
      <c r="M7" s="2"/>
      <c r="N7" s="11">
        <f>SUM(L3:N5)</f>
        <v>2</v>
      </c>
      <c r="O7" s="2"/>
      <c r="P7" s="2"/>
      <c r="Q7" s="11">
        <f>SUM(O3:Q5)</f>
        <v>16</v>
      </c>
      <c r="R7" s="12"/>
      <c r="S7" s="2"/>
      <c r="T7" s="2"/>
      <c r="U7" s="2" t="s">
        <v>20</v>
      </c>
      <c r="V7" s="13">
        <f>SUM(B7:H7)</f>
        <v>53</v>
      </c>
      <c r="W7" s="2"/>
      <c r="X7" s="2" t="s">
        <v>20</v>
      </c>
      <c r="Y7" s="13">
        <f>SUM(K7:Q7)</f>
        <v>33</v>
      </c>
      <c r="Z7" s="2"/>
      <c r="AA7" s="2" t="s">
        <v>20</v>
      </c>
      <c r="AB7" s="13">
        <f>SUM(B7:Q7)</f>
        <v>86</v>
      </c>
    </row>
    <row r="8" spans="1:28" x14ac:dyDescent="0.2">
      <c r="D8"/>
    </row>
    <row r="9" spans="1:28" x14ac:dyDescent="0.2">
      <c r="D9"/>
    </row>
    <row r="10" spans="1:28" x14ac:dyDescent="0.2">
      <c r="A10" s="14" t="s">
        <v>21</v>
      </c>
      <c r="B10" s="2" t="s">
        <v>1</v>
      </c>
      <c r="C10" s="2"/>
      <c r="D10" s="2" t="s">
        <v>2</v>
      </c>
      <c r="E10" s="2"/>
      <c r="F10" s="2" t="s">
        <v>3</v>
      </c>
      <c r="G10" s="2"/>
      <c r="H10" s="2"/>
      <c r="I10" s="2" t="s">
        <v>4</v>
      </c>
      <c r="J10" s="2"/>
      <c r="K10" s="2"/>
      <c r="L10" s="2" t="s">
        <v>5</v>
      </c>
      <c r="M10" s="2"/>
      <c r="N10" s="2"/>
      <c r="O10" s="2" t="s">
        <v>6</v>
      </c>
      <c r="P10" s="2"/>
      <c r="Q10" s="2"/>
      <c r="S10" s="2" t="s">
        <v>22</v>
      </c>
      <c r="T10" s="2" t="s">
        <v>8</v>
      </c>
      <c r="U10" s="2"/>
      <c r="V10" s="2"/>
      <c r="W10" s="2" t="s">
        <v>9</v>
      </c>
      <c r="X10" s="2"/>
      <c r="Y10" s="2"/>
      <c r="Z10" s="2" t="s">
        <v>10</v>
      </c>
      <c r="AA10" s="2"/>
      <c r="AB10" s="2"/>
    </row>
    <row r="11" spans="1:28" x14ac:dyDescent="0.2">
      <c r="A11" s="2"/>
      <c r="B11" s="2" t="s">
        <v>11</v>
      </c>
      <c r="C11" s="2" t="s">
        <v>12</v>
      </c>
      <c r="D11" s="2" t="s">
        <v>11</v>
      </c>
      <c r="E11" s="2" t="s">
        <v>12</v>
      </c>
      <c r="F11" s="2" t="s">
        <v>13</v>
      </c>
      <c r="G11" s="3" t="s">
        <v>14</v>
      </c>
      <c r="H11" s="4" t="s">
        <v>15</v>
      </c>
      <c r="I11" s="2" t="s">
        <v>13</v>
      </c>
      <c r="J11" s="3" t="s">
        <v>14</v>
      </c>
      <c r="K11" s="4" t="s">
        <v>15</v>
      </c>
      <c r="L11" s="2" t="s">
        <v>13</v>
      </c>
      <c r="M11" s="3" t="s">
        <v>14</v>
      </c>
      <c r="N11" s="4" t="s">
        <v>15</v>
      </c>
      <c r="O11" s="2" t="s">
        <v>13</v>
      </c>
      <c r="P11" s="3" t="s">
        <v>14</v>
      </c>
      <c r="Q11" s="4" t="s">
        <v>15</v>
      </c>
      <c r="R11" s="5"/>
      <c r="S11" s="2"/>
      <c r="T11" s="2" t="s">
        <v>16</v>
      </c>
      <c r="U11" s="2" t="s">
        <v>17</v>
      </c>
      <c r="V11" s="2" t="s">
        <v>18</v>
      </c>
      <c r="W11" s="2" t="s">
        <v>16</v>
      </c>
      <c r="X11" s="2" t="s">
        <v>17</v>
      </c>
      <c r="Y11" s="2" t="s">
        <v>18</v>
      </c>
      <c r="Z11" s="2" t="s">
        <v>16</v>
      </c>
      <c r="AA11" s="2" t="s">
        <v>17</v>
      </c>
      <c r="AB11" s="2" t="s">
        <v>18</v>
      </c>
    </row>
    <row r="12" spans="1:28" x14ac:dyDescent="0.2">
      <c r="A12">
        <v>1</v>
      </c>
      <c r="B12">
        <v>1</v>
      </c>
      <c r="C12">
        <v>0</v>
      </c>
      <c r="D12">
        <v>1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0</v>
      </c>
      <c r="Q12">
        <v>0</v>
      </c>
      <c r="T12">
        <f>SUM(B12,D12,F12)</f>
        <v>3</v>
      </c>
      <c r="U12">
        <f>SUM(C12,E12,G12:H12)</f>
        <v>0</v>
      </c>
      <c r="V12" s="6">
        <f>U12/(SUM(T12:U12))</f>
        <v>0</v>
      </c>
      <c r="W12">
        <f>SUM(I12,L12,O12)</f>
        <v>0</v>
      </c>
      <c r="X12">
        <f>SUM(J12:K12,M12:N12,P12:Q12)</f>
        <v>1</v>
      </c>
      <c r="Y12" s="6">
        <f>X12/(SUM(W12:X12))</f>
        <v>1</v>
      </c>
      <c r="Z12">
        <f>SUM(I12,L12,O12,B12,D12,F12)</f>
        <v>3</v>
      </c>
      <c r="AA12">
        <f>SUM(J12:K12,M12:N12,P12:Q12,C12,E12,G12:H12)</f>
        <v>1</v>
      </c>
      <c r="AB12" s="6">
        <f>AA12/(SUM(Z12:AA12))</f>
        <v>0.25</v>
      </c>
    </row>
    <row r="13" spans="1:28" x14ac:dyDescent="0.2">
      <c r="A13">
        <v>2</v>
      </c>
      <c r="B13">
        <v>0</v>
      </c>
      <c r="C13">
        <v>0</v>
      </c>
      <c r="D13">
        <v>2</v>
      </c>
      <c r="E13">
        <v>0</v>
      </c>
      <c r="F13">
        <v>10</v>
      </c>
      <c r="G13">
        <v>0</v>
      </c>
      <c r="H13">
        <v>0</v>
      </c>
      <c r="I13">
        <v>4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1</v>
      </c>
      <c r="T13">
        <f t="shared" ref="T13:T14" si="3">SUM(B13,D13,F13)</f>
        <v>12</v>
      </c>
      <c r="U13">
        <f t="shared" ref="U13:U14" si="4">SUM(C13,E13,G13:H13)</f>
        <v>0</v>
      </c>
      <c r="V13" s="6">
        <f t="shared" ref="V13:V14" si="5">U13/(SUM(T13:U13))</f>
        <v>0</v>
      </c>
      <c r="W13">
        <f>SUM(I13,L13,O13)</f>
        <v>4</v>
      </c>
      <c r="X13">
        <f>SUM(J13:K13,M13:N13,P13:Q13)</f>
        <v>2</v>
      </c>
      <c r="Y13" s="6">
        <f>X13/(SUM(W13:X13))</f>
        <v>0.33333333333333331</v>
      </c>
      <c r="Z13">
        <f t="shared" ref="Z13:Z14" si="6">SUM(I13,L13,O13,B13,D13,F13)</f>
        <v>16</v>
      </c>
      <c r="AA13">
        <f t="shared" ref="AA13:AA14" si="7">SUM(J13:K13,M13:N13,P13:Q13,C13,E13,G13:H13)</f>
        <v>2</v>
      </c>
      <c r="AB13" s="6">
        <f t="shared" ref="AB13:AB14" si="8">AA13/(SUM(Z13:AA13))</f>
        <v>0.1111111111111111</v>
      </c>
    </row>
    <row r="14" spans="1:28" x14ac:dyDescent="0.2">
      <c r="A14" s="7">
        <v>3</v>
      </c>
      <c r="B14">
        <v>0</v>
      </c>
      <c r="C14">
        <v>0</v>
      </c>
      <c r="D14">
        <v>0</v>
      </c>
      <c r="E14">
        <v>0</v>
      </c>
      <c r="F14">
        <v>12</v>
      </c>
      <c r="G14">
        <v>0</v>
      </c>
      <c r="H14">
        <v>0</v>
      </c>
      <c r="I14">
        <v>3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T14">
        <f t="shared" si="3"/>
        <v>12</v>
      </c>
      <c r="U14">
        <f t="shared" si="4"/>
        <v>0</v>
      </c>
      <c r="V14" s="6">
        <f t="shared" si="5"/>
        <v>0</v>
      </c>
      <c r="W14">
        <f>SUM(I14,L14,O14)</f>
        <v>4</v>
      </c>
      <c r="X14">
        <f>SUM(J14:K14,M14:N14,P14:Q14)</f>
        <v>0</v>
      </c>
      <c r="Y14" s="6">
        <f>X14/(SUM(W14:X14))</f>
        <v>0</v>
      </c>
      <c r="Z14">
        <f t="shared" si="6"/>
        <v>16</v>
      </c>
      <c r="AA14">
        <f t="shared" si="7"/>
        <v>0</v>
      </c>
      <c r="AB14" s="6">
        <f t="shared" si="8"/>
        <v>0</v>
      </c>
    </row>
    <row r="15" spans="1:28" x14ac:dyDescent="0.2">
      <c r="A15" s="2" t="s">
        <v>18</v>
      </c>
      <c r="B15" s="8"/>
      <c r="C15" s="9">
        <f>SUM(C11:C14)/SUM(B11:C14)</f>
        <v>0</v>
      </c>
      <c r="D15" s="2"/>
      <c r="E15" s="9">
        <f>SUM(E11:E14)/SUM(D11:E14)</f>
        <v>0</v>
      </c>
      <c r="F15" s="2"/>
      <c r="G15" s="2"/>
      <c r="H15" s="9">
        <f>SUM(G11:H14)/SUM(F11:H14)</f>
        <v>0</v>
      </c>
      <c r="I15" s="2"/>
      <c r="J15" s="2"/>
      <c r="K15" s="9">
        <f>SUM(J11:K14)/SUM(I11:K14)</f>
        <v>0</v>
      </c>
      <c r="L15" s="2"/>
      <c r="M15" s="2"/>
      <c r="N15" s="9">
        <f>SUM(M11:N14)/SUM(L11:N14)</f>
        <v>0.66666666666666663</v>
      </c>
      <c r="O15" s="2"/>
      <c r="P15" s="2"/>
      <c r="Q15" s="9">
        <f>SUM(P11:Q14)/SUM(O11:Q14)</f>
        <v>1</v>
      </c>
      <c r="R15" s="10"/>
      <c r="S15" s="2"/>
      <c r="T15" s="2"/>
      <c r="U15" s="2" t="s">
        <v>19</v>
      </c>
      <c r="V15" s="8">
        <f>SUM(U12:U14)/SUM(T12:U14)</f>
        <v>0</v>
      </c>
      <c r="W15" s="2"/>
      <c r="X15" s="2" t="s">
        <v>19</v>
      </c>
      <c r="Y15" s="8">
        <f>SUM(X12:X14)/SUM(W12:X14)</f>
        <v>0.27272727272727271</v>
      </c>
      <c r="Z15" s="2"/>
      <c r="AA15" s="2" t="s">
        <v>19</v>
      </c>
      <c r="AB15" s="8">
        <f>SUM(AA12:AA14)/SUM(Z12:AA14)</f>
        <v>7.8947368421052627E-2</v>
      </c>
    </row>
    <row r="16" spans="1:28" x14ac:dyDescent="0.2">
      <c r="A16" s="2" t="s">
        <v>20</v>
      </c>
      <c r="B16" s="8"/>
      <c r="C16" s="11">
        <f>SUM(B11:C14)</f>
        <v>1</v>
      </c>
      <c r="D16" s="2"/>
      <c r="E16" s="11">
        <f>SUM(D11:E14)</f>
        <v>3</v>
      </c>
      <c r="F16" s="2"/>
      <c r="G16" s="2"/>
      <c r="H16" s="11">
        <f>SUM(F11:H14)</f>
        <v>23</v>
      </c>
      <c r="I16" s="2"/>
      <c r="J16" s="2"/>
      <c r="K16" s="11">
        <f>SUM(I11:K14)</f>
        <v>7</v>
      </c>
      <c r="L16" s="2"/>
      <c r="M16" s="2"/>
      <c r="N16" s="11">
        <f>SUM(L11:N14)</f>
        <v>3</v>
      </c>
      <c r="O16" s="2"/>
      <c r="P16" s="2"/>
      <c r="Q16" s="11">
        <f>SUM(O11:Q14)</f>
        <v>1</v>
      </c>
      <c r="R16" s="12"/>
      <c r="S16" s="2"/>
      <c r="T16" s="2"/>
      <c r="U16" s="2" t="s">
        <v>20</v>
      </c>
      <c r="V16" s="13">
        <f>SUM(B16:H16)</f>
        <v>27</v>
      </c>
      <c r="W16" s="2"/>
      <c r="X16" s="2" t="s">
        <v>20</v>
      </c>
      <c r="Y16" s="13">
        <f>SUM(K16:Q16)</f>
        <v>11</v>
      </c>
      <c r="Z16" s="2"/>
      <c r="AA16" s="2" t="s">
        <v>20</v>
      </c>
      <c r="AB16" s="13">
        <f>SUM(B16:Q16)</f>
        <v>38</v>
      </c>
    </row>
    <row r="17" spans="1:28" x14ac:dyDescent="0.2">
      <c r="B17" s="6"/>
      <c r="C17" s="12"/>
      <c r="D17"/>
      <c r="E17" s="12"/>
      <c r="H17" s="12"/>
      <c r="K17" s="12"/>
      <c r="N17" s="12"/>
      <c r="Q17" s="12"/>
      <c r="R17" s="12"/>
    </row>
    <row r="18" spans="1:28" x14ac:dyDescent="0.2">
      <c r="D18"/>
    </row>
    <row r="19" spans="1:28" x14ac:dyDescent="0.2">
      <c r="A19" s="2" t="s">
        <v>23</v>
      </c>
      <c r="B19" s="2" t="s">
        <v>1</v>
      </c>
      <c r="C19" s="2"/>
      <c r="D19" s="2" t="s">
        <v>2</v>
      </c>
      <c r="E19" s="2"/>
      <c r="F19" s="2" t="s">
        <v>3</v>
      </c>
      <c r="G19" s="2"/>
      <c r="H19" s="2"/>
      <c r="I19" s="2" t="s">
        <v>4</v>
      </c>
      <c r="J19" s="2"/>
      <c r="K19" s="2"/>
      <c r="L19" s="2" t="s">
        <v>5</v>
      </c>
      <c r="M19" s="2"/>
      <c r="N19" s="2"/>
      <c r="O19" s="2" t="s">
        <v>6</v>
      </c>
      <c r="P19" s="2"/>
      <c r="Q19" s="2"/>
      <c r="S19" s="2" t="s">
        <v>23</v>
      </c>
      <c r="T19" s="2" t="s">
        <v>8</v>
      </c>
      <c r="U19" s="2"/>
      <c r="V19" s="2"/>
      <c r="W19" s="2" t="s">
        <v>9</v>
      </c>
      <c r="X19" s="2"/>
      <c r="Y19" s="2"/>
      <c r="Z19" s="2" t="s">
        <v>10</v>
      </c>
      <c r="AA19" s="2"/>
      <c r="AB19" s="2"/>
    </row>
    <row r="20" spans="1:28" x14ac:dyDescent="0.2">
      <c r="A20" s="2"/>
      <c r="B20" s="2" t="s">
        <v>11</v>
      </c>
      <c r="C20" s="2" t="s">
        <v>12</v>
      </c>
      <c r="D20" s="2" t="s">
        <v>11</v>
      </c>
      <c r="E20" s="2" t="s">
        <v>12</v>
      </c>
      <c r="F20" s="2" t="s">
        <v>13</v>
      </c>
      <c r="G20" s="3" t="s">
        <v>14</v>
      </c>
      <c r="H20" s="4" t="s">
        <v>15</v>
      </c>
      <c r="I20" s="2" t="s">
        <v>13</v>
      </c>
      <c r="J20" s="3" t="s">
        <v>14</v>
      </c>
      <c r="K20" s="4" t="s">
        <v>15</v>
      </c>
      <c r="L20" s="2" t="s">
        <v>13</v>
      </c>
      <c r="M20" s="3" t="s">
        <v>14</v>
      </c>
      <c r="N20" s="4" t="s">
        <v>15</v>
      </c>
      <c r="O20" s="2" t="s">
        <v>13</v>
      </c>
      <c r="P20" s="3" t="s">
        <v>14</v>
      </c>
      <c r="Q20" s="4" t="s">
        <v>15</v>
      </c>
      <c r="R20" s="5"/>
      <c r="S20" s="2"/>
      <c r="T20" s="2" t="s">
        <v>16</v>
      </c>
      <c r="U20" s="2" t="s">
        <v>17</v>
      </c>
      <c r="V20" s="2" t="s">
        <v>18</v>
      </c>
      <c r="W20" s="2" t="s">
        <v>16</v>
      </c>
      <c r="X20" s="2" t="s">
        <v>17</v>
      </c>
      <c r="Y20" s="2" t="s">
        <v>18</v>
      </c>
      <c r="Z20" s="2" t="s">
        <v>16</v>
      </c>
      <c r="AA20" s="2" t="s">
        <v>17</v>
      </c>
      <c r="AB20" s="2" t="s">
        <v>18</v>
      </c>
    </row>
    <row r="21" spans="1:28" x14ac:dyDescent="0.2">
      <c r="A21">
        <v>1</v>
      </c>
      <c r="B21">
        <v>0</v>
      </c>
      <c r="C21">
        <v>0</v>
      </c>
      <c r="D21">
        <v>4</v>
      </c>
      <c r="E21">
        <v>0</v>
      </c>
      <c r="F21">
        <v>8</v>
      </c>
      <c r="G21">
        <v>0</v>
      </c>
      <c r="H21">
        <v>0</v>
      </c>
      <c r="I21">
        <v>6</v>
      </c>
      <c r="J21">
        <v>0</v>
      </c>
      <c r="K21">
        <v>2</v>
      </c>
      <c r="L21">
        <v>0</v>
      </c>
      <c r="M21">
        <v>0</v>
      </c>
      <c r="N21">
        <v>0</v>
      </c>
      <c r="O21">
        <v>6</v>
      </c>
      <c r="P21">
        <v>1</v>
      </c>
      <c r="Q21">
        <v>0</v>
      </c>
      <c r="T21">
        <f>SUM(B21,D21,F21)</f>
        <v>12</v>
      </c>
      <c r="U21">
        <f>SUM(C21,E21,G21:H21)</f>
        <v>0</v>
      </c>
      <c r="V21" s="6">
        <f>U21/(SUM(T21:U21))</f>
        <v>0</v>
      </c>
      <c r="W21">
        <f>SUM(I21,L21,O21)</f>
        <v>12</v>
      </c>
      <c r="X21">
        <f>SUM(J21:K21,M21:N21,P21:Q21)</f>
        <v>3</v>
      </c>
      <c r="Y21" s="6">
        <f>X21/(SUM(W21:X21))</f>
        <v>0.2</v>
      </c>
      <c r="Z21">
        <f>SUM(I21,L21,O21,B21,D21,F21)</f>
        <v>24</v>
      </c>
      <c r="AA21">
        <f>SUM(J21:K21,M21:N21,P21:Q21,C21,E21,G21:H21)</f>
        <v>3</v>
      </c>
      <c r="AB21" s="6">
        <f>AA21/(SUM(Z21:AA21))</f>
        <v>0.1111111111111111</v>
      </c>
    </row>
    <row r="22" spans="1:28" x14ac:dyDescent="0.2">
      <c r="A22">
        <v>2</v>
      </c>
      <c r="B22">
        <v>2</v>
      </c>
      <c r="C22">
        <v>0</v>
      </c>
      <c r="D22">
        <v>4</v>
      </c>
      <c r="E22">
        <v>0</v>
      </c>
      <c r="F22">
        <v>4</v>
      </c>
      <c r="G22">
        <v>0</v>
      </c>
      <c r="H22">
        <v>0</v>
      </c>
      <c r="I22">
        <v>6</v>
      </c>
      <c r="J22">
        <v>0</v>
      </c>
      <c r="K22">
        <v>0</v>
      </c>
      <c r="L22">
        <v>2</v>
      </c>
      <c r="M22">
        <v>0</v>
      </c>
      <c r="N22">
        <v>0</v>
      </c>
      <c r="O22">
        <v>1</v>
      </c>
      <c r="P22">
        <v>2</v>
      </c>
      <c r="Q22">
        <v>2</v>
      </c>
      <c r="T22">
        <f t="shared" ref="T22:T26" si="9">SUM(B22,D22,F22)</f>
        <v>10</v>
      </c>
      <c r="U22">
        <f t="shared" ref="U22:U26" si="10">SUM(C22,E22,G22:H22)</f>
        <v>0</v>
      </c>
      <c r="V22" s="6">
        <f t="shared" ref="V22:V26" si="11">U22/(SUM(T22:U22))</f>
        <v>0</v>
      </c>
      <c r="W22">
        <f t="shared" ref="W22:W26" si="12">SUM(I22,L22,O22)</f>
        <v>9</v>
      </c>
      <c r="X22">
        <f t="shared" ref="X22:X26" si="13">SUM(J22:K22,M22:N22,P22:Q22)</f>
        <v>4</v>
      </c>
      <c r="Y22" s="6">
        <f t="shared" ref="Y22:Y26" si="14">X22/(SUM(W22:X22))</f>
        <v>0.30769230769230771</v>
      </c>
      <c r="Z22">
        <f t="shared" ref="Z22:Z26" si="15">SUM(I22,L22,O22,B22,D22,F22)</f>
        <v>19</v>
      </c>
      <c r="AA22">
        <f t="shared" ref="AA22:AA26" si="16">SUM(J22:K22,M22:N22,P22:Q22,C22,E22,G22:H22)</f>
        <v>4</v>
      </c>
      <c r="AB22" s="6">
        <f t="shared" ref="AB22:AB26" si="17">AA22/(SUM(Z22:AA22))</f>
        <v>0.17391304347826086</v>
      </c>
    </row>
    <row r="23" spans="1:28" x14ac:dyDescent="0.2">
      <c r="A23" s="7">
        <v>3</v>
      </c>
      <c r="B23">
        <v>2</v>
      </c>
      <c r="C23">
        <v>0</v>
      </c>
      <c r="D23">
        <v>0</v>
      </c>
      <c r="E23">
        <v>0</v>
      </c>
      <c r="F23">
        <v>6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T23">
        <f t="shared" si="9"/>
        <v>8</v>
      </c>
      <c r="U23">
        <f t="shared" si="10"/>
        <v>0</v>
      </c>
      <c r="V23" s="6">
        <f t="shared" si="11"/>
        <v>0</v>
      </c>
      <c r="W23">
        <f t="shared" si="12"/>
        <v>0</v>
      </c>
      <c r="X23">
        <f t="shared" si="13"/>
        <v>1</v>
      </c>
      <c r="Y23" s="6">
        <f t="shared" si="14"/>
        <v>1</v>
      </c>
      <c r="Z23">
        <f t="shared" si="15"/>
        <v>8</v>
      </c>
      <c r="AA23">
        <f t="shared" si="16"/>
        <v>1</v>
      </c>
      <c r="AB23" s="6">
        <f t="shared" si="17"/>
        <v>0.1111111111111111</v>
      </c>
    </row>
    <row r="24" spans="1:28" x14ac:dyDescent="0.2">
      <c r="A24">
        <v>4</v>
      </c>
      <c r="B24">
        <v>10</v>
      </c>
      <c r="C24">
        <v>0</v>
      </c>
      <c r="D24">
        <v>0</v>
      </c>
      <c r="E24">
        <v>0</v>
      </c>
      <c r="F24">
        <v>4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1</v>
      </c>
      <c r="T24">
        <f t="shared" si="9"/>
        <v>14</v>
      </c>
      <c r="U24">
        <f t="shared" si="10"/>
        <v>0</v>
      </c>
      <c r="V24" s="6">
        <f t="shared" si="11"/>
        <v>0</v>
      </c>
      <c r="W24">
        <f t="shared" si="12"/>
        <v>2</v>
      </c>
      <c r="X24">
        <f t="shared" si="13"/>
        <v>2</v>
      </c>
      <c r="Y24" s="6">
        <f t="shared" si="14"/>
        <v>0.5</v>
      </c>
      <c r="Z24">
        <f t="shared" si="15"/>
        <v>16</v>
      </c>
      <c r="AA24">
        <f t="shared" si="16"/>
        <v>2</v>
      </c>
      <c r="AB24" s="6">
        <f t="shared" si="17"/>
        <v>0.1111111111111111</v>
      </c>
    </row>
    <row r="25" spans="1:28" x14ac:dyDescent="0.2">
      <c r="A25">
        <v>5</v>
      </c>
      <c r="B25">
        <v>3</v>
      </c>
      <c r="C25">
        <v>0</v>
      </c>
      <c r="D25">
        <v>1</v>
      </c>
      <c r="E25">
        <v>0</v>
      </c>
      <c r="F25">
        <v>10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0</v>
      </c>
      <c r="N25">
        <v>1</v>
      </c>
      <c r="O25">
        <v>2</v>
      </c>
      <c r="P25">
        <v>0</v>
      </c>
      <c r="Q25">
        <v>0</v>
      </c>
      <c r="T25">
        <f t="shared" si="9"/>
        <v>14</v>
      </c>
      <c r="U25">
        <f t="shared" si="10"/>
        <v>0</v>
      </c>
      <c r="V25" s="6">
        <f t="shared" si="11"/>
        <v>0</v>
      </c>
      <c r="W25">
        <f t="shared" si="12"/>
        <v>3</v>
      </c>
      <c r="X25">
        <f t="shared" si="13"/>
        <v>1</v>
      </c>
      <c r="Y25" s="6">
        <f t="shared" si="14"/>
        <v>0.25</v>
      </c>
      <c r="Z25">
        <f t="shared" si="15"/>
        <v>17</v>
      </c>
      <c r="AA25">
        <f t="shared" si="16"/>
        <v>1</v>
      </c>
      <c r="AB25" s="6">
        <f t="shared" si="17"/>
        <v>5.5555555555555552E-2</v>
      </c>
    </row>
    <row r="26" spans="1:28" x14ac:dyDescent="0.2">
      <c r="A26" s="7">
        <v>6</v>
      </c>
      <c r="B26">
        <v>6</v>
      </c>
      <c r="C26">
        <v>0</v>
      </c>
      <c r="D26">
        <v>2</v>
      </c>
      <c r="E26">
        <v>0</v>
      </c>
      <c r="F26">
        <v>10</v>
      </c>
      <c r="G26">
        <v>0</v>
      </c>
      <c r="H26">
        <v>0</v>
      </c>
      <c r="I26">
        <v>0</v>
      </c>
      <c r="J26">
        <v>0</v>
      </c>
      <c r="K26">
        <v>0</v>
      </c>
      <c r="L26">
        <v>3</v>
      </c>
      <c r="M26">
        <v>0</v>
      </c>
      <c r="N26">
        <v>1</v>
      </c>
      <c r="O26">
        <v>4</v>
      </c>
      <c r="P26">
        <v>0</v>
      </c>
      <c r="Q26">
        <v>2</v>
      </c>
      <c r="T26">
        <f t="shared" si="9"/>
        <v>18</v>
      </c>
      <c r="U26">
        <f t="shared" si="10"/>
        <v>0</v>
      </c>
      <c r="V26" s="6">
        <f t="shared" si="11"/>
        <v>0</v>
      </c>
      <c r="W26">
        <f t="shared" si="12"/>
        <v>7</v>
      </c>
      <c r="X26">
        <f t="shared" si="13"/>
        <v>3</v>
      </c>
      <c r="Y26" s="6">
        <f t="shared" si="14"/>
        <v>0.3</v>
      </c>
      <c r="Z26">
        <f t="shared" si="15"/>
        <v>25</v>
      </c>
      <c r="AA26">
        <f t="shared" si="16"/>
        <v>3</v>
      </c>
      <c r="AB26" s="6">
        <f t="shared" si="17"/>
        <v>0.10714285714285714</v>
      </c>
    </row>
    <row r="27" spans="1:28" x14ac:dyDescent="0.2">
      <c r="A27" s="2" t="s">
        <v>18</v>
      </c>
      <c r="B27" s="8"/>
      <c r="C27" s="9">
        <f>SUM(C21:C26)/SUM(B21:C26)</f>
        <v>0</v>
      </c>
      <c r="D27" s="2"/>
      <c r="E27" s="9">
        <f>SUM(E21:E26)/SUM(D21:E26)</f>
        <v>0</v>
      </c>
      <c r="F27" s="2"/>
      <c r="G27" s="2"/>
      <c r="H27" s="9">
        <f>SUM(G21:H26)/SUM(F21:H26)</f>
        <v>0</v>
      </c>
      <c r="I27" s="2"/>
      <c r="J27" s="2"/>
      <c r="K27" s="9">
        <f>SUM(J21:K26)/SUM(I21:K26)</f>
        <v>0.125</v>
      </c>
      <c r="L27" s="2"/>
      <c r="M27" s="2"/>
      <c r="N27" s="9">
        <f>SUM(M21:N26)/SUM(L21:N26)</f>
        <v>0.33333333333333331</v>
      </c>
      <c r="O27" s="2"/>
      <c r="P27" s="2"/>
      <c r="Q27" s="9">
        <f>SUM(P21:Q26)/SUM(O21:Q26)</f>
        <v>0.40909090909090912</v>
      </c>
      <c r="R27" s="10"/>
      <c r="S27" s="2"/>
      <c r="T27" s="2"/>
      <c r="U27" s="2" t="s">
        <v>19</v>
      </c>
      <c r="V27" s="8">
        <f>SUM(U21:U26)/SUM(T21:U26)</f>
        <v>0</v>
      </c>
      <c r="W27" s="2"/>
      <c r="X27" s="2" t="s">
        <v>19</v>
      </c>
      <c r="Y27" s="8">
        <f>SUM(X21:X26)/SUM(W21:X26)</f>
        <v>0.2978723404255319</v>
      </c>
      <c r="Z27" s="2"/>
      <c r="AA27" s="2" t="s">
        <v>19</v>
      </c>
      <c r="AB27" s="8">
        <f>SUM(AA21:AA26)/SUM(Z21:AA26)</f>
        <v>0.11382113821138211</v>
      </c>
    </row>
    <row r="28" spans="1:28" x14ac:dyDescent="0.2">
      <c r="A28" s="2" t="s">
        <v>20</v>
      </c>
      <c r="B28" s="8"/>
      <c r="C28" s="11">
        <f>SUM(B21:C26)</f>
        <v>23</v>
      </c>
      <c r="D28" s="2"/>
      <c r="E28" s="11">
        <f>SUM(D21:E26)</f>
        <v>11</v>
      </c>
      <c r="F28" s="2"/>
      <c r="G28" s="2"/>
      <c r="H28" s="11">
        <f>SUM(F21:H26)</f>
        <v>42</v>
      </c>
      <c r="I28" s="2"/>
      <c r="J28" s="2"/>
      <c r="K28" s="11">
        <f>SUM(I21:K26)</f>
        <v>16</v>
      </c>
      <c r="L28" s="2"/>
      <c r="M28" s="2"/>
      <c r="N28" s="11">
        <f>SUM(L21:N26)</f>
        <v>9</v>
      </c>
      <c r="O28" s="2"/>
      <c r="P28" s="2"/>
      <c r="Q28" s="11">
        <f>SUM(O21:Q26)</f>
        <v>22</v>
      </c>
      <c r="R28" s="12"/>
      <c r="S28" s="2"/>
      <c r="T28" s="2"/>
      <c r="U28" s="2" t="s">
        <v>20</v>
      </c>
      <c r="V28" s="13">
        <f>SUM(B28:H28)</f>
        <v>76</v>
      </c>
      <c r="W28" s="2"/>
      <c r="X28" s="2" t="s">
        <v>20</v>
      </c>
      <c r="Y28" s="13">
        <f>SUM(K28:Q28)</f>
        <v>47</v>
      </c>
      <c r="Z28" s="2"/>
      <c r="AA28" s="2" t="s">
        <v>20</v>
      </c>
      <c r="AB28" s="13">
        <f>SUM(B28:Q28)</f>
        <v>123</v>
      </c>
    </row>
    <row r="29" spans="1:28" x14ac:dyDescent="0.2">
      <c r="D29"/>
    </row>
    <row r="30" spans="1:28" x14ac:dyDescent="0.2">
      <c r="D30"/>
    </row>
    <row r="31" spans="1:28" x14ac:dyDescent="0.2">
      <c r="A31" s="2" t="s">
        <v>24</v>
      </c>
      <c r="B31" s="2" t="s">
        <v>1</v>
      </c>
      <c r="C31" s="2"/>
      <c r="D31" s="2" t="s">
        <v>2</v>
      </c>
      <c r="E31" s="2"/>
      <c r="F31" s="2" t="s">
        <v>3</v>
      </c>
      <c r="G31" s="2"/>
      <c r="H31" s="2"/>
      <c r="I31" s="2" t="s">
        <v>4</v>
      </c>
      <c r="J31" s="2"/>
      <c r="K31" s="2"/>
      <c r="L31" s="2" t="s">
        <v>5</v>
      </c>
      <c r="M31" s="2"/>
      <c r="N31" s="2"/>
      <c r="O31" s="2" t="s">
        <v>6</v>
      </c>
      <c r="P31" s="2"/>
      <c r="Q31" s="2"/>
      <c r="S31" s="2" t="s">
        <v>25</v>
      </c>
      <c r="T31" s="2" t="s">
        <v>8</v>
      </c>
      <c r="U31" s="2"/>
      <c r="V31" s="2"/>
      <c r="W31" s="2" t="s">
        <v>9</v>
      </c>
      <c r="X31" s="2"/>
      <c r="Y31" s="2"/>
      <c r="Z31" s="2" t="s">
        <v>10</v>
      </c>
      <c r="AA31" s="2"/>
      <c r="AB31" s="2"/>
    </row>
    <row r="32" spans="1:28" x14ac:dyDescent="0.2">
      <c r="A32" s="2"/>
      <c r="B32" s="2" t="s">
        <v>11</v>
      </c>
      <c r="C32" s="2" t="s">
        <v>12</v>
      </c>
      <c r="D32" s="2" t="s">
        <v>11</v>
      </c>
      <c r="E32" s="2" t="s">
        <v>12</v>
      </c>
      <c r="F32" s="2" t="s">
        <v>13</v>
      </c>
      <c r="G32" s="3" t="s">
        <v>14</v>
      </c>
      <c r="H32" s="4" t="s">
        <v>15</v>
      </c>
      <c r="I32" s="2" t="s">
        <v>13</v>
      </c>
      <c r="J32" s="3" t="s">
        <v>14</v>
      </c>
      <c r="K32" s="4" t="s">
        <v>15</v>
      </c>
      <c r="L32" s="2" t="s">
        <v>13</v>
      </c>
      <c r="M32" s="3" t="s">
        <v>14</v>
      </c>
      <c r="N32" s="4" t="s">
        <v>15</v>
      </c>
      <c r="O32" s="2" t="s">
        <v>13</v>
      </c>
      <c r="P32" s="3" t="s">
        <v>14</v>
      </c>
      <c r="Q32" s="4" t="s">
        <v>15</v>
      </c>
      <c r="R32" s="5"/>
      <c r="S32" s="2"/>
      <c r="T32" s="2" t="s">
        <v>16</v>
      </c>
      <c r="U32" s="2" t="s">
        <v>17</v>
      </c>
      <c r="V32" s="2" t="s">
        <v>18</v>
      </c>
      <c r="W32" s="2" t="s">
        <v>16</v>
      </c>
      <c r="X32" s="2" t="s">
        <v>17</v>
      </c>
      <c r="Y32" s="2" t="s">
        <v>18</v>
      </c>
      <c r="Z32" s="2" t="s">
        <v>16</v>
      </c>
      <c r="AA32" s="2" t="s">
        <v>17</v>
      </c>
      <c r="AB32" s="2" t="s">
        <v>18</v>
      </c>
    </row>
    <row r="33" spans="1:28" x14ac:dyDescent="0.2">
      <c r="A33">
        <v>1</v>
      </c>
      <c r="B33">
        <v>0</v>
      </c>
      <c r="C33">
        <v>0</v>
      </c>
      <c r="D33">
        <v>2</v>
      </c>
      <c r="E33">
        <v>0</v>
      </c>
      <c r="F33">
        <v>3</v>
      </c>
      <c r="G33">
        <v>0</v>
      </c>
      <c r="H33">
        <v>0</v>
      </c>
      <c r="I33">
        <v>3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7</v>
      </c>
      <c r="T33">
        <f>SUM(B33,D33,F33)</f>
        <v>5</v>
      </c>
      <c r="U33">
        <f>SUM(C33,E33,G33:H33)</f>
        <v>0</v>
      </c>
      <c r="V33" s="6">
        <f>U33/(SUM(T33:U33))</f>
        <v>0</v>
      </c>
      <c r="W33">
        <f>SUM(I33,L33,O33)</f>
        <v>3</v>
      </c>
      <c r="X33">
        <f>SUM(J33:K33,M33:N33,P33:Q33)</f>
        <v>9</v>
      </c>
      <c r="Y33" s="6">
        <f>X33/(SUM(W33:X33))</f>
        <v>0.75</v>
      </c>
      <c r="Z33">
        <f>SUM(I33,L33,O33,B33,D33,F33)</f>
        <v>8</v>
      </c>
      <c r="AA33">
        <f>SUM(J33:K33,M33:N33,P33:Q33,C33,E33,G33:H33)</f>
        <v>9</v>
      </c>
      <c r="AB33" s="6">
        <f>AA33/(SUM(Z33:AA33))</f>
        <v>0.52941176470588236</v>
      </c>
    </row>
    <row r="34" spans="1:28" x14ac:dyDescent="0.2">
      <c r="A34">
        <v>2</v>
      </c>
      <c r="B34">
        <v>2</v>
      </c>
      <c r="C34">
        <v>0</v>
      </c>
      <c r="D34">
        <v>2</v>
      </c>
      <c r="E34">
        <v>0</v>
      </c>
      <c r="F34">
        <v>5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2</v>
      </c>
      <c r="T34">
        <f t="shared" ref="T34:T35" si="18">SUM(B34,D34,F34)</f>
        <v>9</v>
      </c>
      <c r="U34">
        <f t="shared" ref="U34:U35" si="19">SUM(C34,E34,G34:H34)</f>
        <v>0</v>
      </c>
      <c r="V34" s="6">
        <f t="shared" ref="V34:V35" si="20">U34/(SUM(T34:U34))</f>
        <v>0</v>
      </c>
      <c r="W34">
        <f>SUM(I34,L34,O34)</f>
        <v>1</v>
      </c>
      <c r="X34">
        <f t="shared" ref="X34:X35" si="21">SUM(J34:K34,M34:N34,P34:Q34)</f>
        <v>2</v>
      </c>
      <c r="Y34" s="6">
        <f t="shared" ref="Y34:Y35" si="22">X34/(SUM(W34:X34))</f>
        <v>0.66666666666666663</v>
      </c>
      <c r="Z34">
        <f t="shared" ref="Z34:Z35" si="23">SUM(I34,L34,O34,B34,D34,F34)</f>
        <v>10</v>
      </c>
      <c r="AA34">
        <f t="shared" ref="AA34:AA35" si="24">SUM(J34:K34,M34:N34,P34:Q34,C34,E34,G34:H34)</f>
        <v>2</v>
      </c>
      <c r="AB34" s="6">
        <f t="shared" ref="AB34:AB35" si="25">AA34/(SUM(Z34:AA34))</f>
        <v>0.16666666666666666</v>
      </c>
    </row>
    <row r="35" spans="1:28" x14ac:dyDescent="0.2">
      <c r="A35" s="7">
        <v>3</v>
      </c>
      <c r="B35">
        <v>2</v>
      </c>
      <c r="C35">
        <v>0</v>
      </c>
      <c r="D35">
        <v>0</v>
      </c>
      <c r="E35">
        <v>0</v>
      </c>
      <c r="F35">
        <v>14</v>
      </c>
      <c r="G35">
        <v>0</v>
      </c>
      <c r="H35">
        <v>0</v>
      </c>
      <c r="I35">
        <v>2</v>
      </c>
      <c r="J35">
        <v>0</v>
      </c>
      <c r="K35">
        <v>0</v>
      </c>
      <c r="L35">
        <v>2</v>
      </c>
      <c r="M35">
        <v>0</v>
      </c>
      <c r="N35">
        <v>0</v>
      </c>
      <c r="O35">
        <v>3</v>
      </c>
      <c r="P35">
        <v>0</v>
      </c>
      <c r="Q35">
        <v>4</v>
      </c>
      <c r="T35">
        <f t="shared" si="18"/>
        <v>16</v>
      </c>
      <c r="U35">
        <f t="shared" si="19"/>
        <v>0</v>
      </c>
      <c r="V35" s="6">
        <f t="shared" si="20"/>
        <v>0</v>
      </c>
      <c r="W35">
        <f>SUM(I35,L35,O35)</f>
        <v>7</v>
      </c>
      <c r="X35">
        <f t="shared" si="21"/>
        <v>4</v>
      </c>
      <c r="Y35" s="6">
        <f t="shared" si="22"/>
        <v>0.36363636363636365</v>
      </c>
      <c r="Z35">
        <f t="shared" si="23"/>
        <v>23</v>
      </c>
      <c r="AA35">
        <f t="shared" si="24"/>
        <v>4</v>
      </c>
      <c r="AB35" s="6">
        <f t="shared" si="25"/>
        <v>0.14814814814814814</v>
      </c>
    </row>
    <row r="36" spans="1:28" x14ac:dyDescent="0.2">
      <c r="A36" s="2" t="s">
        <v>18</v>
      </c>
      <c r="B36" s="8"/>
      <c r="C36" s="9">
        <f>SUM(C32:C35)/SUM(B32:C35)</f>
        <v>0</v>
      </c>
      <c r="D36" s="2"/>
      <c r="E36" s="9">
        <f>SUM(E32:E35)/SUM(D32:E35)</f>
        <v>0</v>
      </c>
      <c r="F36" s="2"/>
      <c r="G36" s="2"/>
      <c r="H36" s="9">
        <f>SUM(G32:H35)/SUM(F32:H35)</f>
        <v>0</v>
      </c>
      <c r="I36" s="2"/>
      <c r="J36" s="2"/>
      <c r="K36" s="9">
        <f>SUM(J32:K35)/SUM(I32:K35)</f>
        <v>0</v>
      </c>
      <c r="L36" s="2"/>
      <c r="M36" s="2"/>
      <c r="N36" s="9">
        <f>SUM(M32:N35)/SUM(L32:N35)</f>
        <v>0.4</v>
      </c>
      <c r="O36" s="2"/>
      <c r="P36" s="2"/>
      <c r="Q36" s="9">
        <f>SUM(P32:Q35)/SUM(O32:Q35)</f>
        <v>0.8125</v>
      </c>
      <c r="R36" s="10"/>
      <c r="S36" s="2"/>
      <c r="T36" s="2"/>
      <c r="U36" s="2" t="s">
        <v>19</v>
      </c>
      <c r="V36" s="8">
        <f>SUM(U33:U35)/SUM(T33:U35)</f>
        <v>0</v>
      </c>
      <c r="W36" s="2"/>
      <c r="X36" s="2" t="s">
        <v>19</v>
      </c>
      <c r="Y36" s="8">
        <f>SUM(X33:X35)/SUM(W33:X35)</f>
        <v>0.57692307692307687</v>
      </c>
      <c r="Z36" s="2"/>
      <c r="AA36" s="2" t="s">
        <v>19</v>
      </c>
      <c r="AB36" s="8">
        <f>SUM(AA33:AA35)/SUM(Z33:AA35)</f>
        <v>0.26785714285714285</v>
      </c>
    </row>
    <row r="37" spans="1:28" x14ac:dyDescent="0.2">
      <c r="A37" s="2" t="s">
        <v>20</v>
      </c>
      <c r="B37" s="8"/>
      <c r="C37" s="11">
        <f>SUM(B32:C35)</f>
        <v>4</v>
      </c>
      <c r="D37" s="2"/>
      <c r="E37" s="11">
        <f>SUM(D32:E35)</f>
        <v>4</v>
      </c>
      <c r="F37" s="2"/>
      <c r="G37" s="2"/>
      <c r="H37" s="11">
        <f>SUM(F32:H35)</f>
        <v>22</v>
      </c>
      <c r="I37" s="2"/>
      <c r="J37" s="2"/>
      <c r="K37" s="11">
        <f>SUM(I32:K35)</f>
        <v>5</v>
      </c>
      <c r="L37" s="2"/>
      <c r="M37" s="2"/>
      <c r="N37" s="11">
        <f>SUM(L32:N35)</f>
        <v>5</v>
      </c>
      <c r="O37" s="2"/>
      <c r="P37" s="2"/>
      <c r="Q37" s="11">
        <f>SUM(O32:Q35)</f>
        <v>16</v>
      </c>
      <c r="R37" s="12"/>
      <c r="S37" s="2"/>
      <c r="T37" s="2"/>
      <c r="U37" s="2" t="s">
        <v>20</v>
      </c>
      <c r="V37" s="13">
        <f>SUM(B37:H37)</f>
        <v>30</v>
      </c>
      <c r="W37" s="2"/>
      <c r="X37" s="2" t="s">
        <v>20</v>
      </c>
      <c r="Y37" s="13">
        <f>SUM(K37:Q37)</f>
        <v>26</v>
      </c>
      <c r="Z37" s="2"/>
      <c r="AA37" s="2" t="s">
        <v>20</v>
      </c>
      <c r="AB37" s="13">
        <f>SUM(B37:Q37)</f>
        <v>56</v>
      </c>
    </row>
    <row r="38" spans="1:28" x14ac:dyDescent="0.2">
      <c r="B38" s="6"/>
      <c r="C38" s="12"/>
      <c r="D38"/>
      <c r="E38" s="12"/>
      <c r="H38" s="12"/>
      <c r="K38" s="12"/>
      <c r="N38" s="12"/>
      <c r="Q38" s="12"/>
      <c r="R38" s="12"/>
    </row>
    <row r="39" spans="1:28" x14ac:dyDescent="0.2">
      <c r="B39" s="6"/>
      <c r="C39" s="12"/>
      <c r="D39"/>
      <c r="E39" s="12"/>
      <c r="H39" s="12"/>
      <c r="K39" s="12"/>
      <c r="N39" s="12"/>
      <c r="Q39" s="12"/>
      <c r="R39" s="12"/>
    </row>
    <row r="40" spans="1:28" x14ac:dyDescent="0.2">
      <c r="A40" s="2" t="s">
        <v>26</v>
      </c>
      <c r="B40" s="2" t="s">
        <v>1</v>
      </c>
      <c r="C40" s="2"/>
      <c r="D40" s="2" t="s">
        <v>2</v>
      </c>
      <c r="E40" s="2"/>
      <c r="F40" s="2" t="s">
        <v>3</v>
      </c>
      <c r="G40" s="2"/>
      <c r="H40" s="2"/>
      <c r="I40" s="2" t="s">
        <v>4</v>
      </c>
      <c r="J40" s="2"/>
      <c r="K40" s="2"/>
      <c r="L40" s="2" t="s">
        <v>5</v>
      </c>
      <c r="M40" s="2"/>
      <c r="N40" s="2"/>
      <c r="O40" s="2" t="s">
        <v>6</v>
      </c>
      <c r="P40" s="2"/>
      <c r="Q40" s="2"/>
      <c r="S40" s="2" t="s">
        <v>27</v>
      </c>
      <c r="T40" s="2" t="s">
        <v>8</v>
      </c>
      <c r="U40" s="2"/>
      <c r="V40" s="2"/>
      <c r="W40" s="2" t="s">
        <v>9</v>
      </c>
      <c r="X40" s="2"/>
      <c r="Y40" s="2"/>
      <c r="Z40" s="2" t="s">
        <v>10</v>
      </c>
      <c r="AA40" s="2"/>
      <c r="AB40" s="2"/>
    </row>
    <row r="41" spans="1:28" x14ac:dyDescent="0.2">
      <c r="A41" s="2"/>
      <c r="B41" s="2" t="s">
        <v>11</v>
      </c>
      <c r="C41" s="2" t="s">
        <v>12</v>
      </c>
      <c r="D41" s="2" t="s">
        <v>11</v>
      </c>
      <c r="E41" s="2" t="s">
        <v>12</v>
      </c>
      <c r="F41" s="2" t="s">
        <v>13</v>
      </c>
      <c r="G41" s="3" t="s">
        <v>14</v>
      </c>
      <c r="H41" s="4" t="s">
        <v>15</v>
      </c>
      <c r="I41" s="2" t="s">
        <v>13</v>
      </c>
      <c r="J41" s="3" t="s">
        <v>14</v>
      </c>
      <c r="K41" s="4" t="s">
        <v>15</v>
      </c>
      <c r="L41" s="2" t="s">
        <v>13</v>
      </c>
      <c r="M41" s="3" t="s">
        <v>14</v>
      </c>
      <c r="N41" s="4" t="s">
        <v>15</v>
      </c>
      <c r="O41" s="2" t="s">
        <v>13</v>
      </c>
      <c r="P41" s="3" t="s">
        <v>14</v>
      </c>
      <c r="Q41" s="4" t="s">
        <v>15</v>
      </c>
      <c r="R41" s="5"/>
      <c r="S41" s="2"/>
      <c r="T41" s="2" t="s">
        <v>16</v>
      </c>
      <c r="U41" s="2" t="s">
        <v>17</v>
      </c>
      <c r="V41" s="2" t="s">
        <v>18</v>
      </c>
      <c r="W41" s="2" t="s">
        <v>16</v>
      </c>
      <c r="X41" s="2" t="s">
        <v>17</v>
      </c>
      <c r="Y41" s="2" t="s">
        <v>18</v>
      </c>
      <c r="Z41" s="2" t="s">
        <v>16</v>
      </c>
      <c r="AA41" s="2" t="s">
        <v>17</v>
      </c>
      <c r="AB41" s="2" t="s">
        <v>18</v>
      </c>
    </row>
    <row r="42" spans="1:28" x14ac:dyDescent="0.2">
      <c r="A42">
        <v>1</v>
      </c>
      <c r="B42">
        <v>10</v>
      </c>
      <c r="C42">
        <v>0</v>
      </c>
      <c r="D42">
        <v>0</v>
      </c>
      <c r="E42" s="15">
        <v>0</v>
      </c>
      <c r="F42">
        <v>28</v>
      </c>
      <c r="G42">
        <v>0</v>
      </c>
      <c r="H42">
        <v>0</v>
      </c>
      <c r="I42">
        <v>10</v>
      </c>
      <c r="J42">
        <v>0</v>
      </c>
      <c r="K42">
        <v>0</v>
      </c>
      <c r="L42">
        <v>1</v>
      </c>
      <c r="M42">
        <v>0</v>
      </c>
      <c r="N42">
        <v>0</v>
      </c>
      <c r="O42">
        <v>5</v>
      </c>
      <c r="P42">
        <v>0</v>
      </c>
      <c r="Q42">
        <v>7</v>
      </c>
      <c r="T42">
        <f>SUM(B42,D42,F42)</f>
        <v>38</v>
      </c>
      <c r="U42">
        <f>SUM(C42,E42,G42:H42)</f>
        <v>0</v>
      </c>
      <c r="V42" s="6">
        <f>U42/(SUM(T42:U42))</f>
        <v>0</v>
      </c>
      <c r="W42">
        <f>SUM(I42,L42,O42)</f>
        <v>16</v>
      </c>
      <c r="X42">
        <f>SUM(J42:K42,M42:N42,P42:Q42)</f>
        <v>7</v>
      </c>
      <c r="Y42" s="6">
        <f>X42/(SUM(W42:X42))</f>
        <v>0.30434782608695654</v>
      </c>
      <c r="Z42">
        <f>SUM(I42,L42,O42,B42,D42,F42)</f>
        <v>54</v>
      </c>
      <c r="AA42">
        <f>SUM(J42:K42,M42:N42,P42:Q42,C42,E42,G42:H42)</f>
        <v>7</v>
      </c>
      <c r="AB42" s="6">
        <f>AA42/(SUM(Z42:AA42))</f>
        <v>0.11475409836065574</v>
      </c>
    </row>
    <row r="43" spans="1:28" x14ac:dyDescent="0.2">
      <c r="A43">
        <v>2</v>
      </c>
      <c r="B43">
        <v>4</v>
      </c>
      <c r="C43">
        <v>0</v>
      </c>
      <c r="D43">
        <v>2</v>
      </c>
      <c r="E43" s="15">
        <v>0</v>
      </c>
      <c r="F43">
        <v>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2</v>
      </c>
      <c r="P43">
        <v>0</v>
      </c>
      <c r="Q43">
        <v>4</v>
      </c>
      <c r="T43">
        <f t="shared" ref="T43:T44" si="26">SUM(B43,D43,F43)</f>
        <v>14</v>
      </c>
      <c r="U43">
        <f t="shared" ref="U43:U44" si="27">SUM(C43,E43,G43:H43)</f>
        <v>0</v>
      </c>
      <c r="V43" s="6">
        <f t="shared" ref="V43:V44" si="28">U43/(SUM(T43:U43))</f>
        <v>0</v>
      </c>
      <c r="W43">
        <f>SUM(I43,L43,O43)</f>
        <v>2</v>
      </c>
      <c r="X43">
        <f t="shared" ref="X43:X44" si="29">SUM(J43:K43,M43:N43,P43:Q43)</f>
        <v>4</v>
      </c>
      <c r="Y43" s="6">
        <f t="shared" ref="Y43:Y44" si="30">X43/(SUM(W43:X43))</f>
        <v>0.66666666666666663</v>
      </c>
      <c r="Z43">
        <f t="shared" ref="Z43:Z44" si="31">SUM(I43,L43,O43,B43,D43,F43)</f>
        <v>16</v>
      </c>
      <c r="AA43">
        <f t="shared" ref="AA43:AA44" si="32">SUM(J43:K43,M43:N43,P43:Q43,C43,E43,G43:H43)</f>
        <v>4</v>
      </c>
      <c r="AB43" s="6">
        <f t="shared" ref="AB43:AB44" si="33">AA43/(SUM(Z43:AA43))</f>
        <v>0.2</v>
      </c>
    </row>
    <row r="44" spans="1:28" x14ac:dyDescent="0.2">
      <c r="A44">
        <v>3</v>
      </c>
      <c r="B44">
        <v>1</v>
      </c>
      <c r="C44">
        <v>0</v>
      </c>
      <c r="D44">
        <v>2</v>
      </c>
      <c r="E44" s="15">
        <v>0</v>
      </c>
      <c r="F44">
        <v>8</v>
      </c>
      <c r="G44">
        <v>0</v>
      </c>
      <c r="H44">
        <v>0</v>
      </c>
      <c r="I44">
        <v>4</v>
      </c>
      <c r="J44">
        <v>0</v>
      </c>
      <c r="K44">
        <v>0</v>
      </c>
      <c r="L44">
        <v>0</v>
      </c>
      <c r="M44">
        <v>0</v>
      </c>
      <c r="N44">
        <v>0</v>
      </c>
      <c r="O44">
        <v>4</v>
      </c>
      <c r="P44">
        <v>1</v>
      </c>
      <c r="Q44">
        <v>0</v>
      </c>
      <c r="T44">
        <f t="shared" si="26"/>
        <v>11</v>
      </c>
      <c r="U44">
        <f t="shared" si="27"/>
        <v>0</v>
      </c>
      <c r="V44" s="6">
        <f t="shared" si="28"/>
        <v>0</v>
      </c>
      <c r="W44">
        <f>SUM(I44,L44,O44)</f>
        <v>8</v>
      </c>
      <c r="X44">
        <f t="shared" si="29"/>
        <v>1</v>
      </c>
      <c r="Y44" s="6">
        <f t="shared" si="30"/>
        <v>0.1111111111111111</v>
      </c>
      <c r="Z44">
        <f t="shared" si="31"/>
        <v>19</v>
      </c>
      <c r="AA44">
        <f t="shared" si="32"/>
        <v>1</v>
      </c>
      <c r="AB44" s="6">
        <f t="shared" si="33"/>
        <v>0.05</v>
      </c>
    </row>
    <row r="45" spans="1:28" x14ac:dyDescent="0.2">
      <c r="A45" s="2" t="s">
        <v>18</v>
      </c>
      <c r="B45" s="8"/>
      <c r="C45" s="9">
        <f>SUM(C41:C44)/SUM(B41:C44)</f>
        <v>0</v>
      </c>
      <c r="D45" s="2"/>
      <c r="E45" s="9">
        <f>SUM(E41:E44)/SUM(D41:E44)</f>
        <v>0</v>
      </c>
      <c r="F45" s="2"/>
      <c r="G45" s="2"/>
      <c r="H45" s="9">
        <f>SUM(G41:H44)/SUM(F41:H44)</f>
        <v>0</v>
      </c>
      <c r="I45" s="2"/>
      <c r="J45" s="2"/>
      <c r="K45" s="9">
        <f>SUM(J41:K44)/SUM(I41:K44)</f>
        <v>0</v>
      </c>
      <c r="L45" s="2"/>
      <c r="M45" s="2"/>
      <c r="N45" s="9">
        <f>SUM(M41:N44)/SUM(L41:N44)</f>
        <v>0</v>
      </c>
      <c r="O45" s="2"/>
      <c r="P45" s="2"/>
      <c r="Q45" s="9">
        <f>SUM(P41:Q44)/SUM(O41:Q44)</f>
        <v>0.52173913043478259</v>
      </c>
      <c r="R45" s="10"/>
      <c r="S45" s="2"/>
      <c r="T45" s="2"/>
      <c r="U45" s="2" t="s">
        <v>19</v>
      </c>
      <c r="V45" s="8">
        <f>SUM(U42:U44)/SUM(T42:U44)</f>
        <v>0</v>
      </c>
      <c r="W45" s="2"/>
      <c r="X45" s="2" t="s">
        <v>19</v>
      </c>
      <c r="Y45" s="8">
        <f>SUM(X42:X44)/SUM(W42:X44)</f>
        <v>0.31578947368421051</v>
      </c>
      <c r="Z45" s="2"/>
      <c r="AA45" s="2" t="s">
        <v>19</v>
      </c>
      <c r="AB45" s="8">
        <f>SUM(AA42:AA44)/SUM(Z42:AA44)</f>
        <v>0.11881188118811881</v>
      </c>
    </row>
    <row r="46" spans="1:28" x14ac:dyDescent="0.2">
      <c r="A46" s="2" t="s">
        <v>20</v>
      </c>
      <c r="B46" s="8"/>
      <c r="C46" s="11">
        <f>SUM(B41:C44)</f>
        <v>15</v>
      </c>
      <c r="D46" s="2"/>
      <c r="E46" s="11">
        <f>SUM(D41:E44)</f>
        <v>4</v>
      </c>
      <c r="F46" s="2"/>
      <c r="G46" s="2"/>
      <c r="H46" s="11">
        <f>SUM(F41:H44)</f>
        <v>44</v>
      </c>
      <c r="I46" s="2"/>
      <c r="J46" s="2"/>
      <c r="K46" s="11">
        <f>SUM(I41:K44)</f>
        <v>14</v>
      </c>
      <c r="L46" s="2"/>
      <c r="M46" s="2"/>
      <c r="N46" s="11">
        <f>SUM(L41:N44)</f>
        <v>1</v>
      </c>
      <c r="O46" s="2"/>
      <c r="P46" s="2"/>
      <c r="Q46" s="11">
        <f>SUM(O41:Q44)</f>
        <v>23</v>
      </c>
      <c r="R46" s="12"/>
      <c r="S46" s="2"/>
      <c r="T46" s="2"/>
      <c r="U46" s="2" t="s">
        <v>20</v>
      </c>
      <c r="V46" s="13">
        <f>SUM(B46:H46)</f>
        <v>63</v>
      </c>
      <c r="W46" s="2"/>
      <c r="X46" s="2" t="s">
        <v>20</v>
      </c>
      <c r="Y46" s="13">
        <f>SUM(K46:Q46)</f>
        <v>38</v>
      </c>
      <c r="Z46" s="2"/>
      <c r="AA46" s="2" t="s">
        <v>20</v>
      </c>
      <c r="AB46" s="13">
        <f>SUM(B46:Q46)</f>
        <v>101</v>
      </c>
    </row>
    <row r="47" spans="1:28" x14ac:dyDescent="0.2">
      <c r="B47" s="6"/>
      <c r="C47" s="12"/>
      <c r="D47"/>
      <c r="E47" s="12"/>
      <c r="H47" s="12"/>
      <c r="K47" s="12"/>
      <c r="N47" s="12"/>
      <c r="Q47" s="12"/>
      <c r="R47" s="12"/>
    </row>
  </sheetData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A5CE-424F-E94E-A70D-0195DCD52E7C}">
  <dimension ref="A1:Y41"/>
  <sheetViews>
    <sheetView workbookViewId="0"/>
  </sheetViews>
  <sheetFormatPr baseColWidth="10" defaultRowHeight="16" x14ac:dyDescent="0.2"/>
  <cols>
    <col min="1" max="25" width="30.83203125" style="16" customWidth="1"/>
    <col min="26" max="16384" width="10.83203125" style="16"/>
  </cols>
  <sheetData>
    <row r="1" spans="1:25" x14ac:dyDescent="0.2">
      <c r="A1" s="13"/>
      <c r="B1" s="2" t="s">
        <v>0</v>
      </c>
      <c r="C1" s="2"/>
      <c r="D1" s="13"/>
      <c r="E1" s="13" t="s">
        <v>22</v>
      </c>
      <c r="F1" s="13"/>
      <c r="G1" s="13"/>
      <c r="H1" s="13" t="s">
        <v>28</v>
      </c>
      <c r="I1" s="13"/>
      <c r="J1" s="13"/>
      <c r="K1" s="13" t="s">
        <v>23</v>
      </c>
      <c r="L1" s="13"/>
      <c r="M1" s="13"/>
      <c r="N1" s="13" t="s">
        <v>25</v>
      </c>
      <c r="O1" s="13"/>
      <c r="P1" s="13"/>
      <c r="Q1" s="13" t="s">
        <v>27</v>
      </c>
      <c r="R1" s="13"/>
      <c r="S1" s="13"/>
      <c r="T1" s="13" t="s">
        <v>29</v>
      </c>
      <c r="U1" s="13"/>
      <c r="V1" s="13"/>
      <c r="W1" s="13" t="s">
        <v>30</v>
      </c>
      <c r="X1" s="13"/>
      <c r="Y1" s="13"/>
    </row>
    <row r="2" spans="1:25" x14ac:dyDescent="0.2">
      <c r="A2" s="13"/>
      <c r="B2" s="2" t="s">
        <v>31</v>
      </c>
      <c r="C2" s="2" t="s">
        <v>32</v>
      </c>
      <c r="D2" s="13" t="s">
        <v>33</v>
      </c>
      <c r="E2" s="2" t="s">
        <v>31</v>
      </c>
      <c r="F2" s="2" t="s">
        <v>32</v>
      </c>
      <c r="G2" s="13" t="s">
        <v>33</v>
      </c>
      <c r="H2" s="2" t="s">
        <v>31</v>
      </c>
      <c r="I2" s="2" t="s">
        <v>32</v>
      </c>
      <c r="J2" s="13" t="s">
        <v>33</v>
      </c>
      <c r="K2" s="2" t="s">
        <v>31</v>
      </c>
      <c r="L2" s="2" t="s">
        <v>32</v>
      </c>
      <c r="M2" s="13" t="s">
        <v>33</v>
      </c>
      <c r="N2" s="2" t="s">
        <v>31</v>
      </c>
      <c r="O2" s="2" t="s">
        <v>32</v>
      </c>
      <c r="P2" s="13" t="s">
        <v>33</v>
      </c>
      <c r="Q2" s="2" t="s">
        <v>31</v>
      </c>
      <c r="R2" s="2" t="s">
        <v>32</v>
      </c>
      <c r="S2" s="13" t="s">
        <v>33</v>
      </c>
      <c r="T2" s="2" t="s">
        <v>31</v>
      </c>
      <c r="U2" s="2" t="s">
        <v>32</v>
      </c>
      <c r="V2" s="13" t="s">
        <v>33</v>
      </c>
      <c r="W2" s="2" t="s">
        <v>31</v>
      </c>
      <c r="X2" s="2" t="s">
        <v>32</v>
      </c>
      <c r="Y2" s="13" t="s">
        <v>33</v>
      </c>
    </row>
    <row r="3" spans="1:25" x14ac:dyDescent="0.2">
      <c r="A3" s="17">
        <v>1</v>
      </c>
      <c r="B3" s="16">
        <v>0</v>
      </c>
      <c r="C3" s="16">
        <v>17</v>
      </c>
      <c r="D3" s="16">
        <f>100*B3/C3</f>
        <v>0</v>
      </c>
      <c r="E3" s="16">
        <v>6</v>
      </c>
      <c r="F3" s="16">
        <v>64</v>
      </c>
      <c r="G3" s="16">
        <f>100*E3/F3</f>
        <v>9.375</v>
      </c>
      <c r="H3" s="16">
        <v>1</v>
      </c>
      <c r="I3" s="16">
        <v>64</v>
      </c>
      <c r="J3" s="16">
        <f>100*H3/I3</f>
        <v>1.5625</v>
      </c>
      <c r="K3" s="16">
        <v>31</v>
      </c>
      <c r="L3" s="16">
        <v>64</v>
      </c>
      <c r="M3" s="16">
        <f>100*K3/L3</f>
        <v>48.4375</v>
      </c>
      <c r="N3" s="16">
        <v>1</v>
      </c>
      <c r="O3" s="16">
        <v>64</v>
      </c>
      <c r="P3" s="16">
        <f>100*N3/O3</f>
        <v>1.5625</v>
      </c>
      <c r="Q3" s="16">
        <v>58</v>
      </c>
      <c r="R3" s="16">
        <v>64</v>
      </c>
      <c r="S3" s="16">
        <f>100*Q3/R3</f>
        <v>90.625</v>
      </c>
      <c r="T3" s="16">
        <v>119</v>
      </c>
      <c r="U3" s="16">
        <v>128</v>
      </c>
      <c r="V3" s="16">
        <f>100*T3/U3</f>
        <v>92.96875</v>
      </c>
      <c r="W3" s="16">
        <v>4</v>
      </c>
      <c r="X3" s="16">
        <v>64</v>
      </c>
      <c r="Y3" s="16">
        <f>100*W3/X3</f>
        <v>6.25</v>
      </c>
    </row>
    <row r="4" spans="1:25" x14ac:dyDescent="0.2">
      <c r="A4" s="17">
        <v>2</v>
      </c>
      <c r="B4" s="16">
        <v>0</v>
      </c>
      <c r="C4" s="16">
        <v>37</v>
      </c>
      <c r="D4" s="16">
        <f t="shared" ref="D4:D21" si="0">100*B4/C4</f>
        <v>0</v>
      </c>
      <c r="E4" s="16">
        <v>2</v>
      </c>
      <c r="F4" s="16">
        <v>64</v>
      </c>
      <c r="G4" s="16">
        <f t="shared" ref="G4:G17" si="1">100*E4/F4</f>
        <v>3.125</v>
      </c>
      <c r="H4" s="16">
        <v>1</v>
      </c>
      <c r="I4" s="16">
        <v>64</v>
      </c>
      <c r="J4" s="16">
        <f t="shared" ref="J4:J34" si="2">100*H4/I4</f>
        <v>1.5625</v>
      </c>
      <c r="K4" s="16">
        <v>27</v>
      </c>
      <c r="L4" s="16">
        <v>64</v>
      </c>
      <c r="M4" s="16">
        <f t="shared" ref="M4:M12" si="3">100*K4/L4</f>
        <v>42.1875</v>
      </c>
      <c r="N4" s="16">
        <v>2</v>
      </c>
      <c r="O4" s="16">
        <v>64</v>
      </c>
      <c r="P4" s="16">
        <f t="shared" ref="P4:P35" si="4">100*N4/O4</f>
        <v>3.125</v>
      </c>
      <c r="Q4" s="16">
        <v>30</v>
      </c>
      <c r="R4" s="16">
        <v>64</v>
      </c>
      <c r="S4" s="16">
        <f t="shared" ref="S4:S21" si="5">100*Q4/R4</f>
        <v>46.875</v>
      </c>
      <c r="T4" s="16">
        <v>58</v>
      </c>
      <c r="U4" s="16">
        <v>64</v>
      </c>
      <c r="V4" s="16">
        <f t="shared" ref="V4:V10" si="6">100*T4/U4</f>
        <v>90.625</v>
      </c>
      <c r="W4" s="16">
        <v>10</v>
      </c>
      <c r="X4" s="16">
        <v>64</v>
      </c>
      <c r="Y4" s="16">
        <f t="shared" ref="Y4:Y39" si="7">100*W4/X4</f>
        <v>15.625</v>
      </c>
    </row>
    <row r="5" spans="1:25" x14ac:dyDescent="0.2">
      <c r="A5" s="17">
        <v>3</v>
      </c>
      <c r="B5" s="16">
        <v>0</v>
      </c>
      <c r="C5" s="16">
        <v>46</v>
      </c>
      <c r="D5" s="16">
        <f t="shared" si="0"/>
        <v>0</v>
      </c>
      <c r="E5" s="16">
        <v>1</v>
      </c>
      <c r="F5" s="16">
        <v>64</v>
      </c>
      <c r="G5" s="16">
        <f t="shared" si="1"/>
        <v>1.5625</v>
      </c>
      <c r="H5" s="16">
        <v>3</v>
      </c>
      <c r="I5" s="16">
        <v>64</v>
      </c>
      <c r="J5" s="16">
        <f t="shared" si="2"/>
        <v>4.6875</v>
      </c>
      <c r="K5" s="16">
        <v>31</v>
      </c>
      <c r="L5" s="16">
        <v>64</v>
      </c>
      <c r="M5" s="16">
        <f t="shared" si="3"/>
        <v>48.4375</v>
      </c>
      <c r="N5" s="16">
        <v>0</v>
      </c>
      <c r="O5" s="16">
        <v>64</v>
      </c>
      <c r="P5" s="16">
        <f t="shared" si="4"/>
        <v>0</v>
      </c>
      <c r="Q5" s="16">
        <v>24</v>
      </c>
      <c r="R5" s="16">
        <v>64</v>
      </c>
      <c r="S5" s="16">
        <f t="shared" si="5"/>
        <v>37.5</v>
      </c>
      <c r="T5" s="16">
        <v>61</v>
      </c>
      <c r="U5" s="16">
        <v>61</v>
      </c>
      <c r="V5" s="16">
        <f t="shared" si="6"/>
        <v>100</v>
      </c>
      <c r="W5" s="16">
        <v>6</v>
      </c>
      <c r="X5" s="16">
        <v>64</v>
      </c>
      <c r="Y5" s="16">
        <f t="shared" si="7"/>
        <v>9.375</v>
      </c>
    </row>
    <row r="6" spans="1:25" x14ac:dyDescent="0.2">
      <c r="A6" s="17">
        <v>4</v>
      </c>
      <c r="B6" s="16">
        <v>0</v>
      </c>
      <c r="C6" s="16">
        <v>50</v>
      </c>
      <c r="D6" s="16">
        <f t="shared" si="0"/>
        <v>0</v>
      </c>
      <c r="E6" s="16">
        <v>0</v>
      </c>
      <c r="F6" s="16">
        <v>64</v>
      </c>
      <c r="G6" s="16">
        <f t="shared" si="1"/>
        <v>0</v>
      </c>
      <c r="H6" s="16">
        <v>2</v>
      </c>
      <c r="I6" s="16">
        <v>64</v>
      </c>
      <c r="J6" s="16">
        <f t="shared" si="2"/>
        <v>3.125</v>
      </c>
      <c r="K6" s="16">
        <v>23</v>
      </c>
      <c r="L6" s="16">
        <v>66</v>
      </c>
      <c r="M6" s="16">
        <f t="shared" si="3"/>
        <v>34.848484848484851</v>
      </c>
      <c r="N6" s="16">
        <v>0</v>
      </c>
      <c r="O6" s="16">
        <v>64</v>
      </c>
      <c r="P6" s="16">
        <f t="shared" si="4"/>
        <v>0</v>
      </c>
      <c r="Q6" s="16">
        <v>36</v>
      </c>
      <c r="R6" s="16">
        <v>64</v>
      </c>
      <c r="S6" s="16">
        <f t="shared" si="5"/>
        <v>56.25</v>
      </c>
      <c r="T6" s="16">
        <v>60</v>
      </c>
      <c r="U6" s="16">
        <v>64</v>
      </c>
      <c r="V6" s="16">
        <f t="shared" si="6"/>
        <v>93.75</v>
      </c>
      <c r="W6" s="16">
        <v>3</v>
      </c>
      <c r="X6" s="16">
        <v>64</v>
      </c>
      <c r="Y6" s="16">
        <f t="shared" si="7"/>
        <v>4.6875</v>
      </c>
    </row>
    <row r="7" spans="1:25" x14ac:dyDescent="0.2">
      <c r="A7" s="17">
        <v>5</v>
      </c>
      <c r="B7" s="16">
        <v>0</v>
      </c>
      <c r="C7" s="16">
        <v>46</v>
      </c>
      <c r="D7" s="16">
        <f t="shared" si="0"/>
        <v>0</v>
      </c>
      <c r="E7" s="16">
        <v>0</v>
      </c>
      <c r="F7" s="16">
        <v>64</v>
      </c>
      <c r="G7" s="16">
        <f t="shared" si="1"/>
        <v>0</v>
      </c>
      <c r="H7" s="16">
        <v>5</v>
      </c>
      <c r="I7" s="16">
        <v>64</v>
      </c>
      <c r="J7" s="16">
        <f t="shared" si="2"/>
        <v>7.8125</v>
      </c>
      <c r="K7" s="16">
        <v>26</v>
      </c>
      <c r="L7" s="16">
        <v>64</v>
      </c>
      <c r="M7" s="16">
        <f t="shared" si="3"/>
        <v>40.625</v>
      </c>
      <c r="N7" s="16">
        <v>8</v>
      </c>
      <c r="O7" s="16">
        <v>64</v>
      </c>
      <c r="P7" s="16">
        <f t="shared" si="4"/>
        <v>12.5</v>
      </c>
      <c r="Q7" s="16">
        <v>22</v>
      </c>
      <c r="R7" s="16">
        <v>64</v>
      </c>
      <c r="S7" s="16">
        <f t="shared" si="5"/>
        <v>34.375</v>
      </c>
      <c r="T7" s="16">
        <v>59</v>
      </c>
      <c r="U7" s="16">
        <v>64</v>
      </c>
      <c r="V7" s="16">
        <f t="shared" si="6"/>
        <v>92.1875</v>
      </c>
      <c r="W7" s="16">
        <v>5</v>
      </c>
      <c r="X7" s="16">
        <v>64</v>
      </c>
      <c r="Y7" s="16">
        <f t="shared" si="7"/>
        <v>7.8125</v>
      </c>
    </row>
    <row r="8" spans="1:25" x14ac:dyDescent="0.2">
      <c r="A8" s="17">
        <v>6</v>
      </c>
      <c r="B8" s="16">
        <v>1</v>
      </c>
      <c r="C8" s="16">
        <v>54</v>
      </c>
      <c r="D8" s="16">
        <f t="shared" si="0"/>
        <v>1.8518518518518519</v>
      </c>
      <c r="E8" s="16">
        <v>2</v>
      </c>
      <c r="F8" s="16">
        <v>64</v>
      </c>
      <c r="G8" s="16">
        <f t="shared" si="1"/>
        <v>3.125</v>
      </c>
      <c r="H8" s="16">
        <v>4</v>
      </c>
      <c r="I8" s="16">
        <v>64</v>
      </c>
      <c r="J8" s="16">
        <f t="shared" si="2"/>
        <v>6.25</v>
      </c>
      <c r="K8" s="16">
        <v>33</v>
      </c>
      <c r="L8" s="16">
        <v>62</v>
      </c>
      <c r="M8" s="16">
        <f t="shared" si="3"/>
        <v>53.225806451612904</v>
      </c>
      <c r="N8" s="16">
        <v>1</v>
      </c>
      <c r="O8" s="16">
        <v>64</v>
      </c>
      <c r="P8" s="16">
        <f t="shared" si="4"/>
        <v>1.5625</v>
      </c>
      <c r="Q8" s="16">
        <v>28</v>
      </c>
      <c r="R8" s="16">
        <v>64</v>
      </c>
      <c r="S8" s="16">
        <f t="shared" si="5"/>
        <v>43.75</v>
      </c>
      <c r="T8" s="16">
        <v>61</v>
      </c>
      <c r="U8" s="16">
        <v>64</v>
      </c>
      <c r="V8" s="16">
        <f t="shared" si="6"/>
        <v>95.3125</v>
      </c>
      <c r="W8" s="16">
        <v>5</v>
      </c>
      <c r="X8" s="16">
        <v>64</v>
      </c>
      <c r="Y8" s="16">
        <f t="shared" si="7"/>
        <v>7.8125</v>
      </c>
    </row>
    <row r="9" spans="1:25" x14ac:dyDescent="0.2">
      <c r="A9" s="17">
        <v>7</v>
      </c>
      <c r="B9" s="16">
        <v>0</v>
      </c>
      <c r="C9" s="16">
        <v>64</v>
      </c>
      <c r="D9" s="16">
        <f t="shared" si="0"/>
        <v>0</v>
      </c>
      <c r="E9" s="16">
        <v>0</v>
      </c>
      <c r="F9" s="16">
        <v>64</v>
      </c>
      <c r="G9" s="16">
        <f t="shared" si="1"/>
        <v>0</v>
      </c>
      <c r="H9" s="16">
        <v>4</v>
      </c>
      <c r="I9" s="16">
        <v>64</v>
      </c>
      <c r="J9" s="16">
        <f t="shared" si="2"/>
        <v>6.25</v>
      </c>
      <c r="K9" s="16">
        <v>35</v>
      </c>
      <c r="L9" s="16">
        <v>64</v>
      </c>
      <c r="M9" s="16">
        <f t="shared" si="3"/>
        <v>54.6875</v>
      </c>
      <c r="N9" s="16">
        <v>1</v>
      </c>
      <c r="O9" s="16">
        <v>64</v>
      </c>
      <c r="P9" s="16">
        <f t="shared" si="4"/>
        <v>1.5625</v>
      </c>
      <c r="Q9" s="16">
        <v>36</v>
      </c>
      <c r="R9" s="16">
        <v>64</v>
      </c>
      <c r="S9" s="16">
        <f t="shared" si="5"/>
        <v>56.25</v>
      </c>
      <c r="T9" s="16">
        <v>64</v>
      </c>
      <c r="U9" s="16">
        <v>64</v>
      </c>
      <c r="V9" s="16">
        <f t="shared" si="6"/>
        <v>100</v>
      </c>
      <c r="W9" s="16">
        <v>1</v>
      </c>
      <c r="X9" s="16">
        <v>64</v>
      </c>
      <c r="Y9" s="16">
        <f t="shared" si="7"/>
        <v>1.5625</v>
      </c>
    </row>
    <row r="10" spans="1:25" x14ac:dyDescent="0.2">
      <c r="A10" s="17">
        <v>8</v>
      </c>
      <c r="B10" s="16">
        <v>2</v>
      </c>
      <c r="C10" s="16">
        <v>62</v>
      </c>
      <c r="D10" s="16">
        <f t="shared" si="0"/>
        <v>3.225806451612903</v>
      </c>
      <c r="E10" s="16">
        <v>4</v>
      </c>
      <c r="F10" s="16">
        <v>64</v>
      </c>
      <c r="G10" s="16">
        <f t="shared" si="1"/>
        <v>6.25</v>
      </c>
      <c r="H10" s="16">
        <v>3</v>
      </c>
      <c r="I10" s="16">
        <v>64</v>
      </c>
      <c r="J10" s="16">
        <f t="shared" si="2"/>
        <v>4.6875</v>
      </c>
      <c r="K10" s="16">
        <v>33</v>
      </c>
      <c r="L10" s="16">
        <v>64</v>
      </c>
      <c r="M10" s="16">
        <f t="shared" si="3"/>
        <v>51.5625</v>
      </c>
      <c r="N10" s="16">
        <v>1</v>
      </c>
      <c r="O10" s="16">
        <v>64</v>
      </c>
      <c r="P10" s="16">
        <f t="shared" si="4"/>
        <v>1.5625</v>
      </c>
      <c r="Q10" s="16">
        <v>27</v>
      </c>
      <c r="R10" s="16">
        <v>64</v>
      </c>
      <c r="S10" s="16">
        <f t="shared" si="5"/>
        <v>42.1875</v>
      </c>
      <c r="T10" s="16">
        <v>61</v>
      </c>
      <c r="U10" s="16">
        <v>64</v>
      </c>
      <c r="V10" s="16">
        <f t="shared" si="6"/>
        <v>95.3125</v>
      </c>
      <c r="W10" s="16">
        <v>5</v>
      </c>
      <c r="X10" s="16">
        <v>64</v>
      </c>
      <c r="Y10" s="16">
        <f t="shared" si="7"/>
        <v>7.8125</v>
      </c>
    </row>
    <row r="11" spans="1:25" x14ac:dyDescent="0.2">
      <c r="A11" s="17">
        <v>9</v>
      </c>
      <c r="B11" s="16">
        <v>0</v>
      </c>
      <c r="C11" s="16">
        <v>64</v>
      </c>
      <c r="D11" s="16">
        <f t="shared" si="0"/>
        <v>0</v>
      </c>
      <c r="E11" s="16">
        <v>2</v>
      </c>
      <c r="F11" s="16">
        <v>64</v>
      </c>
      <c r="G11" s="16">
        <f t="shared" si="1"/>
        <v>3.125</v>
      </c>
      <c r="H11" s="16">
        <v>4</v>
      </c>
      <c r="I11" s="16">
        <v>64</v>
      </c>
      <c r="J11" s="16">
        <f t="shared" si="2"/>
        <v>6.25</v>
      </c>
      <c r="K11" s="16">
        <v>22</v>
      </c>
      <c r="L11" s="16">
        <v>64</v>
      </c>
      <c r="M11" s="16">
        <f t="shared" si="3"/>
        <v>34.375</v>
      </c>
      <c r="N11" s="16">
        <v>0</v>
      </c>
      <c r="O11" s="16">
        <v>64</v>
      </c>
      <c r="P11" s="16">
        <f t="shared" si="4"/>
        <v>0</v>
      </c>
      <c r="Q11" s="16">
        <v>26</v>
      </c>
      <c r="R11" s="16">
        <v>65</v>
      </c>
      <c r="S11" s="16">
        <f t="shared" si="5"/>
        <v>40</v>
      </c>
      <c r="W11" s="16">
        <v>3</v>
      </c>
      <c r="X11" s="16">
        <v>64</v>
      </c>
      <c r="Y11" s="16">
        <f t="shared" si="7"/>
        <v>4.6875</v>
      </c>
    </row>
    <row r="12" spans="1:25" x14ac:dyDescent="0.2">
      <c r="A12" s="17">
        <v>10</v>
      </c>
      <c r="B12" s="16">
        <v>1</v>
      </c>
      <c r="C12" s="16">
        <v>63</v>
      </c>
      <c r="D12" s="16">
        <f t="shared" si="0"/>
        <v>1.5873015873015872</v>
      </c>
      <c r="E12" s="16">
        <v>2</v>
      </c>
      <c r="F12" s="16">
        <v>64</v>
      </c>
      <c r="G12" s="16">
        <f t="shared" si="1"/>
        <v>3.125</v>
      </c>
      <c r="H12" s="16">
        <v>3</v>
      </c>
      <c r="I12" s="16">
        <v>64</v>
      </c>
      <c r="J12" s="16">
        <f t="shared" si="2"/>
        <v>4.6875</v>
      </c>
      <c r="K12" s="16">
        <v>23</v>
      </c>
      <c r="L12" s="16">
        <v>64</v>
      </c>
      <c r="M12" s="16">
        <f t="shared" si="3"/>
        <v>35.9375</v>
      </c>
      <c r="N12" s="16">
        <v>4</v>
      </c>
      <c r="O12" s="16">
        <v>64</v>
      </c>
      <c r="P12" s="16">
        <f t="shared" si="4"/>
        <v>6.25</v>
      </c>
      <c r="Q12" s="16">
        <v>27</v>
      </c>
      <c r="R12" s="16">
        <v>64</v>
      </c>
      <c r="S12" s="16">
        <f t="shared" si="5"/>
        <v>42.1875</v>
      </c>
      <c r="W12" s="16">
        <v>5</v>
      </c>
      <c r="X12" s="16">
        <v>64</v>
      </c>
      <c r="Y12" s="16">
        <f t="shared" si="7"/>
        <v>7.8125</v>
      </c>
    </row>
    <row r="13" spans="1:25" x14ac:dyDescent="0.2">
      <c r="A13" s="17">
        <v>11</v>
      </c>
      <c r="B13" s="16">
        <v>1</v>
      </c>
      <c r="C13" s="16">
        <v>63</v>
      </c>
      <c r="D13" s="16">
        <f t="shared" si="0"/>
        <v>1.5873015873015872</v>
      </c>
      <c r="E13" s="16">
        <v>1</v>
      </c>
      <c r="F13" s="16">
        <v>59</v>
      </c>
      <c r="G13" s="16">
        <f t="shared" si="1"/>
        <v>1.6949152542372881</v>
      </c>
      <c r="H13" s="16">
        <v>4</v>
      </c>
      <c r="I13" s="16">
        <v>64</v>
      </c>
      <c r="J13" s="16">
        <f t="shared" si="2"/>
        <v>6.25</v>
      </c>
      <c r="N13" s="16">
        <v>1</v>
      </c>
      <c r="O13" s="16">
        <v>64</v>
      </c>
      <c r="P13" s="16">
        <f t="shared" si="4"/>
        <v>1.5625</v>
      </c>
      <c r="Q13" s="16">
        <v>34</v>
      </c>
      <c r="R13" s="16">
        <v>64</v>
      </c>
      <c r="S13" s="16">
        <f t="shared" si="5"/>
        <v>53.125</v>
      </c>
      <c r="W13" s="16">
        <v>9</v>
      </c>
      <c r="X13" s="16">
        <v>64</v>
      </c>
      <c r="Y13" s="16">
        <f t="shared" si="7"/>
        <v>14.0625</v>
      </c>
    </row>
    <row r="14" spans="1:25" x14ac:dyDescent="0.2">
      <c r="A14" s="17">
        <v>12</v>
      </c>
      <c r="B14" s="16">
        <v>1</v>
      </c>
      <c r="C14" s="16">
        <v>63</v>
      </c>
      <c r="D14" s="16">
        <f t="shared" si="0"/>
        <v>1.5873015873015872</v>
      </c>
      <c r="E14" s="16">
        <v>0</v>
      </c>
      <c r="F14" s="16">
        <v>27</v>
      </c>
      <c r="G14" s="16">
        <f t="shared" si="1"/>
        <v>0</v>
      </c>
      <c r="H14" s="16">
        <v>3</v>
      </c>
      <c r="I14" s="16">
        <v>64</v>
      </c>
      <c r="J14" s="16">
        <f t="shared" si="2"/>
        <v>4.6875</v>
      </c>
      <c r="N14" s="16">
        <v>0</v>
      </c>
      <c r="O14" s="16">
        <v>50</v>
      </c>
      <c r="P14" s="16">
        <f t="shared" si="4"/>
        <v>0</v>
      </c>
      <c r="Q14" s="16">
        <v>32</v>
      </c>
      <c r="R14" s="16">
        <v>64</v>
      </c>
      <c r="S14" s="16">
        <f t="shared" si="5"/>
        <v>50</v>
      </c>
      <c r="W14" s="16">
        <v>10</v>
      </c>
      <c r="X14" s="16">
        <v>64</v>
      </c>
      <c r="Y14" s="16">
        <f t="shared" si="7"/>
        <v>15.625</v>
      </c>
    </row>
    <row r="15" spans="1:25" x14ac:dyDescent="0.2">
      <c r="A15" s="17">
        <v>13</v>
      </c>
      <c r="B15" s="16">
        <v>3</v>
      </c>
      <c r="C15" s="16">
        <v>61</v>
      </c>
      <c r="D15" s="16">
        <f t="shared" si="0"/>
        <v>4.918032786885246</v>
      </c>
      <c r="E15" s="16">
        <v>1</v>
      </c>
      <c r="F15" s="16">
        <v>54</v>
      </c>
      <c r="G15" s="16">
        <f t="shared" si="1"/>
        <v>1.8518518518518519</v>
      </c>
      <c r="H15" s="16">
        <v>2</v>
      </c>
      <c r="I15" s="16">
        <v>64</v>
      </c>
      <c r="J15" s="16">
        <f t="shared" si="2"/>
        <v>3.125</v>
      </c>
      <c r="N15" s="16">
        <v>8</v>
      </c>
      <c r="O15" s="16">
        <v>64</v>
      </c>
      <c r="P15" s="16">
        <f t="shared" si="4"/>
        <v>12.5</v>
      </c>
      <c r="Q15" s="16">
        <v>45</v>
      </c>
      <c r="R15" s="16">
        <v>64</v>
      </c>
      <c r="S15" s="16">
        <f t="shared" si="5"/>
        <v>70.3125</v>
      </c>
      <c r="W15" s="16">
        <v>1</v>
      </c>
      <c r="X15" s="16">
        <v>33</v>
      </c>
      <c r="Y15" s="16">
        <f t="shared" si="7"/>
        <v>3.0303030303030303</v>
      </c>
    </row>
    <row r="16" spans="1:25" x14ac:dyDescent="0.2">
      <c r="A16" s="17">
        <v>14</v>
      </c>
      <c r="B16" s="16">
        <v>1</v>
      </c>
      <c r="C16" s="16">
        <v>63</v>
      </c>
      <c r="D16" s="16">
        <f t="shared" si="0"/>
        <v>1.5873015873015872</v>
      </c>
      <c r="E16" s="16">
        <v>2</v>
      </c>
      <c r="F16" s="16">
        <v>49</v>
      </c>
      <c r="G16" s="16">
        <f t="shared" si="1"/>
        <v>4.0816326530612246</v>
      </c>
      <c r="H16" s="16">
        <v>3</v>
      </c>
      <c r="I16" s="16">
        <v>64</v>
      </c>
      <c r="J16" s="16">
        <f t="shared" si="2"/>
        <v>4.6875</v>
      </c>
      <c r="N16" s="16">
        <v>0</v>
      </c>
      <c r="O16" s="16">
        <v>64</v>
      </c>
      <c r="P16" s="16">
        <f t="shared" si="4"/>
        <v>0</v>
      </c>
      <c r="Q16" s="16">
        <v>29</v>
      </c>
      <c r="R16" s="16">
        <v>64</v>
      </c>
      <c r="S16" s="16">
        <f t="shared" si="5"/>
        <v>45.3125</v>
      </c>
      <c r="W16" s="16">
        <v>8</v>
      </c>
      <c r="X16" s="16">
        <v>64</v>
      </c>
      <c r="Y16" s="16">
        <f t="shared" si="7"/>
        <v>12.5</v>
      </c>
    </row>
    <row r="17" spans="1:25" x14ac:dyDescent="0.2">
      <c r="A17" s="17">
        <v>15</v>
      </c>
      <c r="B17" s="16">
        <v>1</v>
      </c>
      <c r="C17" s="16">
        <v>63</v>
      </c>
      <c r="D17" s="16">
        <f t="shared" si="0"/>
        <v>1.5873015873015872</v>
      </c>
      <c r="E17" s="16">
        <v>1</v>
      </c>
      <c r="F17" s="16">
        <v>41</v>
      </c>
      <c r="G17" s="16">
        <f t="shared" si="1"/>
        <v>2.4390243902439024</v>
      </c>
      <c r="H17" s="16">
        <v>2</v>
      </c>
      <c r="I17" s="16">
        <v>64</v>
      </c>
      <c r="J17" s="16">
        <f t="shared" si="2"/>
        <v>3.125</v>
      </c>
      <c r="N17" s="16">
        <v>0</v>
      </c>
      <c r="O17" s="16">
        <v>64</v>
      </c>
      <c r="P17" s="16">
        <f t="shared" si="4"/>
        <v>0</v>
      </c>
      <c r="Q17" s="16">
        <v>30</v>
      </c>
      <c r="R17" s="16">
        <v>64</v>
      </c>
      <c r="S17" s="16">
        <f t="shared" si="5"/>
        <v>46.875</v>
      </c>
      <c r="W17" s="16">
        <v>1</v>
      </c>
      <c r="X17" s="16">
        <v>64</v>
      </c>
      <c r="Y17" s="16">
        <f t="shared" si="7"/>
        <v>1.5625</v>
      </c>
    </row>
    <row r="18" spans="1:25" x14ac:dyDescent="0.2">
      <c r="A18" s="17">
        <v>16</v>
      </c>
      <c r="B18" s="16">
        <v>1</v>
      </c>
      <c r="C18" s="16">
        <v>63</v>
      </c>
      <c r="D18" s="16">
        <f t="shared" si="0"/>
        <v>1.5873015873015872</v>
      </c>
      <c r="H18" s="16">
        <v>4</v>
      </c>
      <c r="I18" s="16">
        <v>64</v>
      </c>
      <c r="J18" s="16">
        <f t="shared" si="2"/>
        <v>6.25</v>
      </c>
      <c r="N18" s="16">
        <v>0</v>
      </c>
      <c r="O18" s="16">
        <v>64</v>
      </c>
      <c r="P18" s="16">
        <f t="shared" si="4"/>
        <v>0</v>
      </c>
      <c r="Q18" s="16">
        <v>48</v>
      </c>
      <c r="R18" s="16">
        <v>64</v>
      </c>
      <c r="S18" s="16">
        <f t="shared" si="5"/>
        <v>75</v>
      </c>
      <c r="W18" s="16">
        <v>7</v>
      </c>
      <c r="X18" s="16">
        <v>64</v>
      </c>
      <c r="Y18" s="16">
        <f t="shared" si="7"/>
        <v>10.9375</v>
      </c>
    </row>
    <row r="19" spans="1:25" x14ac:dyDescent="0.2">
      <c r="A19" s="17">
        <v>17</v>
      </c>
      <c r="B19" s="16">
        <v>0</v>
      </c>
      <c r="C19" s="16">
        <v>64</v>
      </c>
      <c r="D19" s="16">
        <f t="shared" si="0"/>
        <v>0</v>
      </c>
      <c r="H19" s="16">
        <v>4</v>
      </c>
      <c r="I19" s="16">
        <v>64</v>
      </c>
      <c r="J19" s="16">
        <f t="shared" si="2"/>
        <v>6.25</v>
      </c>
      <c r="N19" s="16">
        <v>2</v>
      </c>
      <c r="O19" s="16">
        <v>32</v>
      </c>
      <c r="P19" s="16">
        <f t="shared" si="4"/>
        <v>6.25</v>
      </c>
      <c r="Q19" s="16">
        <v>37</v>
      </c>
      <c r="R19" s="16">
        <v>64</v>
      </c>
      <c r="S19" s="16">
        <f t="shared" si="5"/>
        <v>57.8125</v>
      </c>
      <c r="W19" s="16">
        <v>1</v>
      </c>
      <c r="X19" s="16">
        <v>64</v>
      </c>
      <c r="Y19" s="16">
        <f t="shared" si="7"/>
        <v>1.5625</v>
      </c>
    </row>
    <row r="20" spans="1:25" x14ac:dyDescent="0.2">
      <c r="A20" s="17">
        <v>18</v>
      </c>
      <c r="B20" s="16">
        <v>0</v>
      </c>
      <c r="C20" s="16">
        <v>64</v>
      </c>
      <c r="D20" s="16">
        <f t="shared" si="0"/>
        <v>0</v>
      </c>
      <c r="H20" s="16">
        <v>2</v>
      </c>
      <c r="I20" s="16">
        <v>64</v>
      </c>
      <c r="J20" s="16">
        <f t="shared" si="2"/>
        <v>3.125</v>
      </c>
      <c r="N20" s="16">
        <v>0</v>
      </c>
      <c r="O20" s="16">
        <v>63</v>
      </c>
      <c r="P20" s="16">
        <f t="shared" si="4"/>
        <v>0</v>
      </c>
      <c r="Q20" s="16">
        <v>30</v>
      </c>
      <c r="R20" s="16">
        <v>64</v>
      </c>
      <c r="S20" s="16">
        <f t="shared" si="5"/>
        <v>46.875</v>
      </c>
      <c r="W20" s="16">
        <v>1</v>
      </c>
      <c r="X20" s="16">
        <v>64</v>
      </c>
      <c r="Y20" s="16">
        <f t="shared" si="7"/>
        <v>1.5625</v>
      </c>
    </row>
    <row r="21" spans="1:25" x14ac:dyDescent="0.2">
      <c r="A21" s="17">
        <v>19</v>
      </c>
      <c r="B21" s="16">
        <v>1</v>
      </c>
      <c r="C21" s="16">
        <v>63</v>
      </c>
      <c r="D21" s="16">
        <f t="shared" si="0"/>
        <v>1.5873015873015872</v>
      </c>
      <c r="H21" s="16">
        <v>0</v>
      </c>
      <c r="I21" s="16">
        <v>59</v>
      </c>
      <c r="J21" s="16">
        <f t="shared" si="2"/>
        <v>0</v>
      </c>
      <c r="N21" s="16">
        <v>0</v>
      </c>
      <c r="O21" s="16">
        <v>64</v>
      </c>
      <c r="P21" s="16">
        <f t="shared" si="4"/>
        <v>0</v>
      </c>
      <c r="Q21" s="16">
        <v>26</v>
      </c>
      <c r="R21" s="16">
        <v>64</v>
      </c>
      <c r="S21" s="16">
        <f t="shared" si="5"/>
        <v>40.625</v>
      </c>
      <c r="W21" s="16">
        <v>4</v>
      </c>
      <c r="X21" s="16">
        <v>64</v>
      </c>
      <c r="Y21" s="16">
        <f t="shared" si="7"/>
        <v>6.25</v>
      </c>
    </row>
    <row r="22" spans="1:25" x14ac:dyDescent="0.2">
      <c r="A22" s="17">
        <v>20</v>
      </c>
      <c r="H22" s="16">
        <v>1</v>
      </c>
      <c r="I22" s="16">
        <v>61</v>
      </c>
      <c r="J22" s="16">
        <f t="shared" si="2"/>
        <v>1.639344262295082</v>
      </c>
      <c r="N22" s="16">
        <v>5</v>
      </c>
      <c r="O22" s="16">
        <v>64</v>
      </c>
      <c r="P22" s="16">
        <f t="shared" si="4"/>
        <v>7.8125</v>
      </c>
      <c r="W22" s="16">
        <v>4</v>
      </c>
      <c r="X22" s="16">
        <v>64</v>
      </c>
      <c r="Y22" s="16">
        <f t="shared" si="7"/>
        <v>6.25</v>
      </c>
    </row>
    <row r="23" spans="1:25" x14ac:dyDescent="0.2">
      <c r="A23" s="17">
        <v>21</v>
      </c>
      <c r="H23" s="16">
        <v>10</v>
      </c>
      <c r="I23" s="16">
        <v>64</v>
      </c>
      <c r="J23" s="16">
        <f t="shared" si="2"/>
        <v>15.625</v>
      </c>
      <c r="N23" s="16">
        <v>2</v>
      </c>
      <c r="O23" s="16">
        <v>64</v>
      </c>
      <c r="P23" s="16">
        <f t="shared" si="4"/>
        <v>3.125</v>
      </c>
      <c r="W23" s="16">
        <v>4</v>
      </c>
      <c r="X23" s="16">
        <v>64</v>
      </c>
      <c r="Y23" s="16">
        <f t="shared" si="7"/>
        <v>6.25</v>
      </c>
    </row>
    <row r="24" spans="1:25" x14ac:dyDescent="0.2">
      <c r="A24" s="17">
        <v>22</v>
      </c>
      <c r="H24" s="16">
        <v>4</v>
      </c>
      <c r="I24" s="16">
        <v>64</v>
      </c>
      <c r="J24" s="16">
        <f t="shared" si="2"/>
        <v>6.25</v>
      </c>
      <c r="N24" s="16">
        <v>0</v>
      </c>
      <c r="O24" s="16">
        <v>64</v>
      </c>
      <c r="P24" s="16">
        <f t="shared" si="4"/>
        <v>0</v>
      </c>
      <c r="W24" s="16">
        <v>1</v>
      </c>
      <c r="X24" s="16">
        <v>64</v>
      </c>
      <c r="Y24" s="16">
        <f t="shared" si="7"/>
        <v>1.5625</v>
      </c>
    </row>
    <row r="25" spans="1:25" x14ac:dyDescent="0.2">
      <c r="A25" s="17">
        <v>23</v>
      </c>
      <c r="H25" s="16">
        <v>1</v>
      </c>
      <c r="I25" s="16">
        <v>61</v>
      </c>
      <c r="J25" s="16">
        <f t="shared" si="2"/>
        <v>1.639344262295082</v>
      </c>
      <c r="N25" s="16">
        <v>0</v>
      </c>
      <c r="O25" s="16">
        <v>59</v>
      </c>
      <c r="P25" s="16">
        <f t="shared" si="4"/>
        <v>0</v>
      </c>
      <c r="W25" s="16">
        <v>4</v>
      </c>
      <c r="X25" s="16">
        <v>64</v>
      </c>
      <c r="Y25" s="16">
        <f t="shared" si="7"/>
        <v>6.25</v>
      </c>
    </row>
    <row r="26" spans="1:25" x14ac:dyDescent="0.2">
      <c r="A26" s="17">
        <v>24</v>
      </c>
      <c r="H26" s="16">
        <v>2</v>
      </c>
      <c r="I26" s="16">
        <v>64</v>
      </c>
      <c r="J26" s="16">
        <f t="shared" si="2"/>
        <v>3.125</v>
      </c>
      <c r="N26" s="16">
        <v>4</v>
      </c>
      <c r="O26" s="16">
        <v>64</v>
      </c>
      <c r="P26" s="16">
        <f t="shared" si="4"/>
        <v>6.25</v>
      </c>
      <c r="W26" s="16">
        <v>4</v>
      </c>
      <c r="X26" s="16">
        <v>64</v>
      </c>
      <c r="Y26" s="16">
        <f t="shared" si="7"/>
        <v>6.25</v>
      </c>
    </row>
    <row r="27" spans="1:25" x14ac:dyDescent="0.2">
      <c r="A27" s="17">
        <v>25</v>
      </c>
      <c r="H27" s="16">
        <v>4</v>
      </c>
      <c r="I27" s="16">
        <v>64</v>
      </c>
      <c r="J27" s="16">
        <f t="shared" si="2"/>
        <v>6.25</v>
      </c>
      <c r="N27" s="16">
        <v>8</v>
      </c>
      <c r="O27" s="16">
        <v>62</v>
      </c>
      <c r="P27" s="16">
        <f t="shared" si="4"/>
        <v>12.903225806451612</v>
      </c>
      <c r="W27" s="16">
        <v>2</v>
      </c>
      <c r="X27" s="16">
        <v>64</v>
      </c>
      <c r="Y27" s="16">
        <f t="shared" si="7"/>
        <v>3.125</v>
      </c>
    </row>
    <row r="28" spans="1:25" x14ac:dyDescent="0.2">
      <c r="A28" s="17">
        <v>26</v>
      </c>
      <c r="H28" s="16">
        <v>3</v>
      </c>
      <c r="I28" s="16">
        <v>64</v>
      </c>
      <c r="J28" s="16">
        <f t="shared" si="2"/>
        <v>4.6875</v>
      </c>
      <c r="N28" s="16">
        <v>3</v>
      </c>
      <c r="O28" s="16">
        <v>64</v>
      </c>
      <c r="P28" s="16">
        <f t="shared" si="4"/>
        <v>4.6875</v>
      </c>
      <c r="W28" s="16">
        <v>6</v>
      </c>
      <c r="X28" s="16">
        <v>64</v>
      </c>
      <c r="Y28" s="16">
        <f t="shared" si="7"/>
        <v>9.375</v>
      </c>
    </row>
    <row r="29" spans="1:25" x14ac:dyDescent="0.2">
      <c r="A29" s="17">
        <v>27</v>
      </c>
      <c r="H29" s="16">
        <v>0</v>
      </c>
      <c r="I29" s="16">
        <v>64</v>
      </c>
      <c r="J29" s="16">
        <f t="shared" si="2"/>
        <v>0</v>
      </c>
      <c r="N29" s="16">
        <v>1</v>
      </c>
      <c r="O29" s="16">
        <v>64</v>
      </c>
      <c r="P29" s="16">
        <f t="shared" si="4"/>
        <v>1.5625</v>
      </c>
      <c r="W29" s="16">
        <v>1</v>
      </c>
      <c r="X29" s="16">
        <v>64</v>
      </c>
      <c r="Y29" s="16">
        <f t="shared" si="7"/>
        <v>1.5625</v>
      </c>
    </row>
    <row r="30" spans="1:25" x14ac:dyDescent="0.2">
      <c r="A30" s="17">
        <v>28</v>
      </c>
      <c r="H30" s="16">
        <v>2</v>
      </c>
      <c r="I30" s="16">
        <v>64</v>
      </c>
      <c r="J30" s="16">
        <f t="shared" si="2"/>
        <v>3.125</v>
      </c>
      <c r="N30" s="16">
        <v>0</v>
      </c>
      <c r="O30" s="16">
        <v>64</v>
      </c>
      <c r="P30" s="16">
        <f t="shared" si="4"/>
        <v>0</v>
      </c>
      <c r="W30" s="16">
        <v>4</v>
      </c>
      <c r="X30" s="16">
        <v>64</v>
      </c>
      <c r="Y30" s="16">
        <f t="shared" si="7"/>
        <v>6.25</v>
      </c>
    </row>
    <row r="31" spans="1:25" x14ac:dyDescent="0.2">
      <c r="A31" s="17">
        <v>29</v>
      </c>
      <c r="H31" s="16">
        <v>0</v>
      </c>
      <c r="I31" s="16">
        <v>64</v>
      </c>
      <c r="J31" s="16">
        <f t="shared" si="2"/>
        <v>0</v>
      </c>
      <c r="N31" s="16">
        <v>1</v>
      </c>
      <c r="O31" s="16">
        <v>64</v>
      </c>
      <c r="P31" s="16">
        <f t="shared" si="4"/>
        <v>1.5625</v>
      </c>
      <c r="W31" s="16">
        <v>1</v>
      </c>
      <c r="X31" s="16">
        <v>64</v>
      </c>
      <c r="Y31" s="16">
        <f t="shared" si="7"/>
        <v>1.5625</v>
      </c>
    </row>
    <row r="32" spans="1:25" x14ac:dyDescent="0.2">
      <c r="A32" s="17">
        <v>30</v>
      </c>
      <c r="H32" s="16">
        <v>5</v>
      </c>
      <c r="I32" s="16">
        <v>64</v>
      </c>
      <c r="J32" s="16">
        <f t="shared" si="2"/>
        <v>7.8125</v>
      </c>
      <c r="N32" s="16">
        <v>1</v>
      </c>
      <c r="O32" s="16">
        <v>64</v>
      </c>
      <c r="P32" s="16">
        <f t="shared" si="4"/>
        <v>1.5625</v>
      </c>
      <c r="W32" s="16">
        <v>5</v>
      </c>
      <c r="X32" s="16">
        <v>64</v>
      </c>
      <c r="Y32" s="16">
        <f t="shared" si="7"/>
        <v>7.8125</v>
      </c>
    </row>
    <row r="33" spans="1:25" x14ac:dyDescent="0.2">
      <c r="A33" s="17">
        <v>31</v>
      </c>
      <c r="H33" s="16">
        <v>1</v>
      </c>
      <c r="I33" s="16">
        <v>64</v>
      </c>
      <c r="J33" s="16">
        <f t="shared" si="2"/>
        <v>1.5625</v>
      </c>
      <c r="N33" s="16">
        <v>3</v>
      </c>
      <c r="O33" s="16">
        <v>64</v>
      </c>
      <c r="P33" s="16">
        <f t="shared" si="4"/>
        <v>4.6875</v>
      </c>
      <c r="W33" s="16">
        <v>3</v>
      </c>
      <c r="X33" s="16">
        <v>64</v>
      </c>
      <c r="Y33" s="16">
        <f t="shared" si="7"/>
        <v>4.6875</v>
      </c>
    </row>
    <row r="34" spans="1:25" x14ac:dyDescent="0.2">
      <c r="A34" s="17">
        <v>32</v>
      </c>
      <c r="H34" s="16">
        <v>0</v>
      </c>
      <c r="I34" s="16">
        <v>64</v>
      </c>
      <c r="J34" s="16">
        <f t="shared" si="2"/>
        <v>0</v>
      </c>
      <c r="N34" s="16">
        <v>1</v>
      </c>
      <c r="O34" s="16">
        <v>64</v>
      </c>
      <c r="P34" s="16">
        <f t="shared" si="4"/>
        <v>1.5625</v>
      </c>
      <c r="W34" s="16">
        <v>12</v>
      </c>
      <c r="X34" s="16">
        <v>64</v>
      </c>
      <c r="Y34" s="16">
        <f t="shared" si="7"/>
        <v>18.75</v>
      </c>
    </row>
    <row r="35" spans="1:25" x14ac:dyDescent="0.2">
      <c r="A35" s="17">
        <v>33</v>
      </c>
      <c r="N35" s="16">
        <v>1</v>
      </c>
      <c r="O35" s="16">
        <v>64</v>
      </c>
      <c r="P35" s="16">
        <f t="shared" si="4"/>
        <v>1.5625</v>
      </c>
      <c r="W35" s="16">
        <v>3</v>
      </c>
      <c r="X35" s="16">
        <v>64</v>
      </c>
      <c r="Y35" s="16">
        <f t="shared" si="7"/>
        <v>4.6875</v>
      </c>
    </row>
    <row r="36" spans="1:25" x14ac:dyDescent="0.2">
      <c r="A36" s="17">
        <v>34</v>
      </c>
      <c r="P36" s="18"/>
      <c r="W36" s="16">
        <v>3</v>
      </c>
      <c r="X36" s="16">
        <v>64</v>
      </c>
      <c r="Y36" s="16">
        <f t="shared" si="7"/>
        <v>4.6875</v>
      </c>
    </row>
    <row r="37" spans="1:25" x14ac:dyDescent="0.2">
      <c r="A37" s="17">
        <v>35</v>
      </c>
      <c r="P37" s="18"/>
      <c r="W37" s="16">
        <v>2</v>
      </c>
      <c r="X37" s="16">
        <v>64</v>
      </c>
      <c r="Y37" s="16">
        <f t="shared" si="7"/>
        <v>3.125</v>
      </c>
    </row>
    <row r="38" spans="1:25" x14ac:dyDescent="0.2">
      <c r="A38" s="17">
        <v>36</v>
      </c>
      <c r="P38" s="18"/>
      <c r="W38" s="16">
        <v>0</v>
      </c>
      <c r="X38" s="16">
        <v>64</v>
      </c>
      <c r="Y38" s="16">
        <f t="shared" si="7"/>
        <v>0</v>
      </c>
    </row>
    <row r="39" spans="1:25" x14ac:dyDescent="0.2">
      <c r="A39" s="17">
        <v>37</v>
      </c>
      <c r="P39" s="18"/>
      <c r="W39" s="16">
        <v>5</v>
      </c>
      <c r="X39" s="16">
        <v>64</v>
      </c>
      <c r="Y39" s="16">
        <f t="shared" si="7"/>
        <v>7.8125</v>
      </c>
    </row>
    <row r="40" spans="1:25" x14ac:dyDescent="0.2">
      <c r="A40" s="2" t="s">
        <v>19</v>
      </c>
      <c r="B40" s="13"/>
      <c r="C40" s="13"/>
      <c r="D40" s="13">
        <f>AVERAGE(D3:D29)</f>
        <v>1.1108843263926904</v>
      </c>
      <c r="E40" s="13"/>
      <c r="F40" s="13"/>
      <c r="G40" s="13">
        <f>AVERAGE(G3:G29)</f>
        <v>2.6503282766262846</v>
      </c>
      <c r="H40" s="13"/>
      <c r="I40" s="13"/>
      <c r="J40" s="13">
        <f>AVERAGE(J3:J28)</f>
        <v>4.7535072509457752</v>
      </c>
      <c r="K40" s="13"/>
      <c r="L40" s="13"/>
      <c r="M40" s="13">
        <f>AVERAGE(M3:M16)</f>
        <v>44.432429130009773</v>
      </c>
      <c r="N40" s="13"/>
      <c r="O40" s="13"/>
      <c r="P40" s="13">
        <f>AVERAGE(P3:P35)</f>
        <v>2.9004765395894427</v>
      </c>
      <c r="Q40" s="13"/>
      <c r="R40" s="13"/>
      <c r="S40" s="13">
        <f>AVERAGE(S3:S29)</f>
        <v>51.36513157894737</v>
      </c>
      <c r="T40" s="13"/>
      <c r="U40" s="13"/>
      <c r="V40" s="13">
        <f>AVERAGE(V3:V29)</f>
        <v>95.01953125</v>
      </c>
      <c r="W40" s="13"/>
      <c r="X40" s="13"/>
      <c r="Y40" s="13">
        <f>AVERAGE(Y3:Y29)</f>
        <v>6.7094556677890012</v>
      </c>
    </row>
    <row r="41" spans="1:25" x14ac:dyDescent="0.2">
      <c r="A41" s="2" t="s">
        <v>34</v>
      </c>
      <c r="B41" s="13"/>
      <c r="C41" s="13"/>
      <c r="D41" s="13">
        <f>STDEV(D3:D29)</f>
        <v>1.3377364296707805</v>
      </c>
      <c r="E41" s="13"/>
      <c r="F41" s="13"/>
      <c r="G41" s="13">
        <f>STDEV(G3:G29)</f>
        <v>2.563536755186933</v>
      </c>
      <c r="H41" s="13"/>
      <c r="I41" s="13"/>
      <c r="J41" s="13">
        <f>STDEV(J3:J28)</f>
        <v>2.9739263250187888</v>
      </c>
      <c r="K41" s="13"/>
      <c r="L41" s="13"/>
      <c r="M41" s="13">
        <f>STDEV(M3:M16)</f>
        <v>7.8181624171343396</v>
      </c>
      <c r="N41" s="13"/>
      <c r="O41" s="13"/>
      <c r="P41" s="13">
        <f>STDEV(P3:P35)</f>
        <v>3.8221611208961765</v>
      </c>
      <c r="Q41" s="13"/>
      <c r="R41" s="13"/>
      <c r="S41" s="13">
        <f>STDEV(S3:S29)</f>
        <v>14.146435663997277</v>
      </c>
      <c r="T41" s="13"/>
      <c r="U41" s="13"/>
      <c r="V41" s="13">
        <f>STDEV(V3:V29)</f>
        <v>3.4419993889492173</v>
      </c>
      <c r="W41" s="13"/>
      <c r="X41" s="13"/>
      <c r="Y41" s="13">
        <f>STDEV(Y3:Y29)</f>
        <v>4.2890718661086495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C51E-8CF4-6445-8821-58A115DC4E3F}">
  <dimension ref="A1:Y37"/>
  <sheetViews>
    <sheetView workbookViewId="0"/>
  </sheetViews>
  <sheetFormatPr baseColWidth="10" defaultRowHeight="16" x14ac:dyDescent="0.2"/>
  <cols>
    <col min="1" max="25" width="25.83203125" customWidth="1"/>
  </cols>
  <sheetData>
    <row r="1" spans="1:25" x14ac:dyDescent="0.2">
      <c r="A1" s="19"/>
      <c r="B1" s="19" t="s">
        <v>35</v>
      </c>
      <c r="C1" s="19"/>
      <c r="D1" s="19"/>
      <c r="E1" s="19"/>
      <c r="F1" s="19" t="s">
        <v>36</v>
      </c>
      <c r="G1" s="19"/>
      <c r="H1" s="19"/>
      <c r="I1" s="19"/>
      <c r="J1" s="19" t="s">
        <v>37</v>
      </c>
      <c r="K1" s="19"/>
      <c r="L1" s="19"/>
      <c r="M1" s="19"/>
      <c r="N1" s="19" t="s">
        <v>38</v>
      </c>
      <c r="O1" s="19"/>
      <c r="P1" s="19"/>
      <c r="Q1" s="19"/>
      <c r="R1" s="19" t="s">
        <v>39</v>
      </c>
      <c r="S1" s="19"/>
      <c r="T1" s="19"/>
      <c r="U1" s="19"/>
      <c r="V1" s="19" t="s">
        <v>40</v>
      </c>
      <c r="W1" s="19"/>
      <c r="X1" s="19"/>
      <c r="Y1" s="19"/>
    </row>
    <row r="2" spans="1:25" x14ac:dyDescent="0.2">
      <c r="A2" s="19"/>
      <c r="B2" s="19" t="s">
        <v>41</v>
      </c>
      <c r="C2" s="19" t="s">
        <v>42</v>
      </c>
      <c r="D2" s="19" t="s">
        <v>43</v>
      </c>
      <c r="E2" s="19" t="s">
        <v>44</v>
      </c>
      <c r="F2" s="19" t="s">
        <v>41</v>
      </c>
      <c r="G2" s="19" t="s">
        <v>42</v>
      </c>
      <c r="H2" s="19" t="s">
        <v>43</v>
      </c>
      <c r="I2" s="19" t="s">
        <v>44</v>
      </c>
      <c r="J2" s="19" t="s">
        <v>45</v>
      </c>
      <c r="K2" s="19" t="s">
        <v>42</v>
      </c>
      <c r="L2" s="19" t="s">
        <v>43</v>
      </c>
      <c r="M2" s="19" t="s">
        <v>44</v>
      </c>
      <c r="N2" s="19" t="s">
        <v>45</v>
      </c>
      <c r="O2" s="19" t="s">
        <v>42</v>
      </c>
      <c r="P2" s="19" t="s">
        <v>43</v>
      </c>
      <c r="Q2" s="19" t="s">
        <v>44</v>
      </c>
      <c r="R2" s="19" t="s">
        <v>46</v>
      </c>
      <c r="S2" s="19" t="s">
        <v>42</v>
      </c>
      <c r="T2" s="19" t="s">
        <v>43</v>
      </c>
      <c r="U2" s="19" t="s">
        <v>44</v>
      </c>
      <c r="V2" s="19" t="s">
        <v>46</v>
      </c>
      <c r="W2" s="19" t="s">
        <v>42</v>
      </c>
      <c r="X2" s="19" t="s">
        <v>43</v>
      </c>
      <c r="Y2" s="19" t="s">
        <v>44</v>
      </c>
    </row>
    <row r="3" spans="1:25" x14ac:dyDescent="0.2">
      <c r="A3" s="16">
        <v>1</v>
      </c>
      <c r="B3" s="20">
        <v>9.9050000000000011</v>
      </c>
      <c r="C3" s="20">
        <v>35.835000000000008</v>
      </c>
      <c r="D3" s="20">
        <f>B3/C3</f>
        <v>0.27640574856983391</v>
      </c>
      <c r="E3" s="20">
        <f t="shared" ref="E3:E18" si="0">D3/D$19</f>
        <v>0.31716709393375109</v>
      </c>
      <c r="F3" s="20">
        <v>2.6500000000000057</v>
      </c>
      <c r="G3" s="20">
        <v>25.596999999999994</v>
      </c>
      <c r="H3" s="20">
        <f>F3/G3</f>
        <v>0.10352775715904232</v>
      </c>
      <c r="I3" s="20">
        <f t="shared" ref="I3:I10" si="1">H3/D$19</f>
        <v>0.11879491671033982</v>
      </c>
      <c r="J3" s="20">
        <v>162.23099999999999</v>
      </c>
      <c r="K3" s="20">
        <v>121.65</v>
      </c>
      <c r="L3" s="20">
        <f>J3/K3</f>
        <v>1.3335881627620221</v>
      </c>
      <c r="M3" s="20">
        <f t="shared" ref="M3:M8" si="2">L3/L$19</f>
        <v>1.4268805252618892</v>
      </c>
      <c r="N3" s="20">
        <v>7.56</v>
      </c>
      <c r="O3" s="20">
        <v>129</v>
      </c>
      <c r="P3" s="20">
        <f>N3/O3</f>
        <v>5.8604651162790691E-2</v>
      </c>
      <c r="Q3" s="20">
        <f t="shared" ref="Q3:Q10" si="3">P3/L$19</f>
        <v>6.2704392382099169E-2</v>
      </c>
      <c r="R3" s="20">
        <v>404.09799999999996</v>
      </c>
      <c r="S3" s="20">
        <v>978.57200000000012</v>
      </c>
      <c r="T3" s="20">
        <f>R3/S3</f>
        <v>0.412946620177156</v>
      </c>
      <c r="U3" s="20">
        <f t="shared" ref="U3:U10" si="4">T3/T$19</f>
        <v>0.61092984761402047</v>
      </c>
      <c r="V3" s="20">
        <v>25.966000000000001</v>
      </c>
      <c r="W3" s="20">
        <v>101.949</v>
      </c>
      <c r="X3" s="20">
        <f>V3/W3</f>
        <v>0.25469597543869976</v>
      </c>
      <c r="Y3" s="20">
        <f t="shared" ref="Y3:Y11" si="5">X3/T$19</f>
        <v>0.37680747549384336</v>
      </c>
    </row>
    <row r="4" spans="1:25" x14ac:dyDescent="0.2">
      <c r="A4" s="16">
        <v>2</v>
      </c>
      <c r="B4" s="20">
        <v>8.3640000000000043</v>
      </c>
      <c r="C4" s="20">
        <v>46.093000000000004</v>
      </c>
      <c r="D4" s="20">
        <f t="shared" ref="D4:D18" si="6">B4/C4</f>
        <v>0.18145922374330167</v>
      </c>
      <c r="E4" s="20">
        <f t="shared" si="0"/>
        <v>0.20821887735665737</v>
      </c>
      <c r="F4" s="20">
        <v>2.6650000000000063</v>
      </c>
      <c r="G4" s="20">
        <v>24.272999999999996</v>
      </c>
      <c r="H4" s="20">
        <f t="shared" ref="H4:H10" si="7">F4/G4</f>
        <v>0.10979277386396435</v>
      </c>
      <c r="I4" s="20">
        <f t="shared" si="1"/>
        <v>0.12598383066031324</v>
      </c>
      <c r="J4" s="20">
        <v>224.08799999999999</v>
      </c>
      <c r="K4" s="20">
        <v>157.65</v>
      </c>
      <c r="L4" s="20">
        <f t="shared" ref="L4:L8" si="8">J4/K4</f>
        <v>1.4214272121788771</v>
      </c>
      <c r="M4" s="20">
        <f t="shared" si="2"/>
        <v>1.5208644345902695</v>
      </c>
      <c r="N4" s="20">
        <v>5.67</v>
      </c>
      <c r="O4" s="20">
        <v>145</v>
      </c>
      <c r="P4" s="20">
        <f t="shared" ref="P4:P10" si="9">N4/O4</f>
        <v>3.9103448275862068E-2</v>
      </c>
      <c r="Q4" s="20">
        <f t="shared" si="3"/>
        <v>4.1838965261848937E-2</v>
      </c>
      <c r="R4" s="20">
        <v>614.80399999999997</v>
      </c>
      <c r="S4" s="20">
        <v>810.29399999999987</v>
      </c>
      <c r="T4" s="20">
        <f t="shared" ref="T4:T10" si="10">R4/S4</f>
        <v>0.75874188874655379</v>
      </c>
      <c r="U4" s="20">
        <f t="shared" si="4"/>
        <v>1.1225132833668581</v>
      </c>
      <c r="V4" s="20">
        <v>28.466000000000001</v>
      </c>
      <c r="W4" s="20">
        <v>88.751000000000005</v>
      </c>
      <c r="X4" s="20">
        <f t="shared" ref="X4:X11" si="11">V4/W4</f>
        <v>0.32074004799945915</v>
      </c>
      <c r="Y4" s="20">
        <f t="shared" si="5"/>
        <v>0.47451573417397114</v>
      </c>
    </row>
    <row r="5" spans="1:25" x14ac:dyDescent="0.2">
      <c r="A5" s="16">
        <v>3</v>
      </c>
      <c r="B5" s="20">
        <v>6.2790000000000106</v>
      </c>
      <c r="C5" s="20">
        <v>40.341000000000008</v>
      </c>
      <c r="D5" s="20">
        <f t="shared" si="6"/>
        <v>0.15564809994794401</v>
      </c>
      <c r="E5" s="20">
        <f t="shared" si="0"/>
        <v>0.17860140678053593</v>
      </c>
      <c r="F5" s="20">
        <v>0.11299999999999955</v>
      </c>
      <c r="G5" s="20">
        <v>27.022999999999996</v>
      </c>
      <c r="H5" s="20">
        <f t="shared" si="7"/>
        <v>4.1816230618361974E-3</v>
      </c>
      <c r="I5" s="20">
        <f t="shared" si="1"/>
        <v>4.7982838320522782E-3</v>
      </c>
      <c r="J5" s="20">
        <v>136.39400000000001</v>
      </c>
      <c r="K5" s="20">
        <v>159.13</v>
      </c>
      <c r="L5" s="20">
        <f t="shared" si="8"/>
        <v>0.85712310689373472</v>
      </c>
      <c r="M5" s="20">
        <f t="shared" si="2"/>
        <v>0.91708392675414019</v>
      </c>
      <c r="N5" s="20">
        <v>3.45</v>
      </c>
      <c r="O5" s="20">
        <v>143.19999999999999</v>
      </c>
      <c r="P5" s="20">
        <f t="shared" si="9"/>
        <v>2.4092178770949723E-2</v>
      </c>
      <c r="Q5" s="20">
        <f t="shared" si="3"/>
        <v>2.5777568862187458E-2</v>
      </c>
      <c r="R5" s="20">
        <v>1337.82599999999</v>
      </c>
      <c r="S5" s="20">
        <v>1509.3760000000002</v>
      </c>
      <c r="T5" s="20">
        <f t="shared" si="10"/>
        <v>0.88634376060040032</v>
      </c>
      <c r="U5" s="20">
        <f t="shared" si="4"/>
        <v>1.3112926275191139</v>
      </c>
      <c r="V5" s="20">
        <v>28.521999999999998</v>
      </c>
      <c r="W5" s="20">
        <v>108.346</v>
      </c>
      <c r="X5" s="20">
        <f t="shared" si="11"/>
        <v>0.26324922009118934</v>
      </c>
      <c r="Y5" s="20">
        <f t="shared" si="5"/>
        <v>0.38946148983087597</v>
      </c>
    </row>
    <row r="6" spans="1:25" x14ac:dyDescent="0.2">
      <c r="A6" s="16">
        <v>4</v>
      </c>
      <c r="B6" s="20">
        <v>11.125</v>
      </c>
      <c r="C6" s="20">
        <v>55.122000000000014</v>
      </c>
      <c r="D6" s="20">
        <f t="shared" si="6"/>
        <v>0.20182504263270559</v>
      </c>
      <c r="E6" s="20">
        <f t="shared" si="0"/>
        <v>0.23158802805686929</v>
      </c>
      <c r="F6" s="20">
        <v>-0.29599999999999227</v>
      </c>
      <c r="G6" s="20">
        <v>21.260999999999996</v>
      </c>
      <c r="H6" s="20">
        <f t="shared" si="7"/>
        <v>-1.3922204976247229E-2</v>
      </c>
      <c r="I6" s="20">
        <f t="shared" si="1"/>
        <v>-1.5975301947639211E-2</v>
      </c>
      <c r="J6" s="20">
        <v>208.035</v>
      </c>
      <c r="K6" s="20">
        <v>131.642</v>
      </c>
      <c r="L6" s="20">
        <f t="shared" si="8"/>
        <v>1.5803087160632625</v>
      </c>
      <c r="M6" s="20">
        <f t="shared" si="2"/>
        <v>1.6908606373515609</v>
      </c>
      <c r="N6" s="20">
        <v>0.26</v>
      </c>
      <c r="O6" s="20">
        <v>123.23</v>
      </c>
      <c r="P6" s="20">
        <f t="shared" si="9"/>
        <v>2.1098758419216099E-3</v>
      </c>
      <c r="Q6" s="20">
        <f t="shared" si="3"/>
        <v>2.2574741090407432E-3</v>
      </c>
      <c r="R6" s="20">
        <v>437.1919999999991</v>
      </c>
      <c r="S6" s="20">
        <v>1294.5750000000007</v>
      </c>
      <c r="T6" s="20">
        <f t="shared" si="10"/>
        <v>0.33771083174014549</v>
      </c>
      <c r="U6" s="20">
        <f t="shared" si="4"/>
        <v>0.49962299457518256</v>
      </c>
      <c r="V6" s="20">
        <v>19.798999999999999</v>
      </c>
      <c r="W6" s="20">
        <v>119.227</v>
      </c>
      <c r="X6" s="20">
        <f t="shared" si="11"/>
        <v>0.1660613787145529</v>
      </c>
      <c r="Y6" s="20">
        <f t="shared" si="5"/>
        <v>0.24567788628257239</v>
      </c>
    </row>
    <row r="7" spans="1:25" x14ac:dyDescent="0.2">
      <c r="A7" s="16">
        <v>5</v>
      </c>
      <c r="B7" s="20">
        <v>13.676000000000002</v>
      </c>
      <c r="C7" s="20">
        <v>18.403999999999996</v>
      </c>
      <c r="D7" s="20">
        <f t="shared" si="6"/>
        <v>0.74309932623342778</v>
      </c>
      <c r="E7" s="20">
        <f t="shared" si="0"/>
        <v>0.85268361828603045</v>
      </c>
      <c r="F7" s="20">
        <v>1.4189999999999969</v>
      </c>
      <c r="G7" s="20">
        <v>20.849999999999994</v>
      </c>
      <c r="H7" s="20">
        <f t="shared" si="7"/>
        <v>6.805755395683441E-2</v>
      </c>
      <c r="I7" s="20">
        <f t="shared" si="1"/>
        <v>7.8093949638949084E-2</v>
      </c>
      <c r="J7" s="20">
        <v>30.451999999999998</v>
      </c>
      <c r="K7" s="20">
        <v>167.178</v>
      </c>
      <c r="L7" s="20">
        <f t="shared" si="8"/>
        <v>0.18215315412315017</v>
      </c>
      <c r="M7" s="20">
        <f t="shared" si="2"/>
        <v>0.19489584227790666</v>
      </c>
      <c r="N7" s="20">
        <v>2.56</v>
      </c>
      <c r="O7" s="20">
        <v>145.56</v>
      </c>
      <c r="P7" s="20">
        <f t="shared" si="9"/>
        <v>1.7587249244297883E-2</v>
      </c>
      <c r="Q7" s="20">
        <f t="shared" si="3"/>
        <v>1.8817581124626177E-2</v>
      </c>
      <c r="R7" s="20">
        <v>150.07000000000002</v>
      </c>
      <c r="S7" s="20">
        <v>171.03100000000001</v>
      </c>
      <c r="T7" s="20">
        <f t="shared" si="10"/>
        <v>0.87744327051821025</v>
      </c>
      <c r="U7" s="20">
        <f t="shared" si="4"/>
        <v>1.2981248843195938</v>
      </c>
      <c r="V7" s="20">
        <v>64.590999999999994</v>
      </c>
      <c r="W7" s="20">
        <v>75.116</v>
      </c>
      <c r="X7" s="20">
        <f t="shared" si="11"/>
        <v>0.85988338037169165</v>
      </c>
      <c r="Y7" s="20">
        <f t="shared" si="5"/>
        <v>1.2721460761948797</v>
      </c>
    </row>
    <row r="8" spans="1:25" x14ac:dyDescent="0.2">
      <c r="A8" s="16">
        <v>6</v>
      </c>
      <c r="B8" s="20">
        <v>7.1310000000000002</v>
      </c>
      <c r="C8" s="20">
        <v>13.521000000000001</v>
      </c>
      <c r="D8" s="20">
        <f t="shared" si="6"/>
        <v>0.52740181939205677</v>
      </c>
      <c r="E8" s="20">
        <f t="shared" si="0"/>
        <v>0.60517736428224034</v>
      </c>
      <c r="F8" s="20">
        <v>1.2270000000000039</v>
      </c>
      <c r="G8" s="20">
        <v>24.242999999999995</v>
      </c>
      <c r="H8" s="20">
        <f t="shared" si="7"/>
        <v>5.061254795198631E-2</v>
      </c>
      <c r="I8" s="20">
        <f t="shared" si="1"/>
        <v>5.8076341876292153E-2</v>
      </c>
      <c r="J8" s="20">
        <v>38.69</v>
      </c>
      <c r="K8" s="20">
        <v>165.97499999999999</v>
      </c>
      <c r="L8" s="20">
        <f t="shared" si="8"/>
        <v>0.2331073956921223</v>
      </c>
      <c r="M8" s="20">
        <f t="shared" si="2"/>
        <v>0.24941463376423334</v>
      </c>
      <c r="N8" s="20">
        <v>34.56</v>
      </c>
      <c r="O8" s="20">
        <v>132.56</v>
      </c>
      <c r="P8" s="20">
        <f t="shared" si="9"/>
        <v>0.26071213035606516</v>
      </c>
      <c r="Q8" s="20">
        <f t="shared" si="3"/>
        <v>0.27895048253438381</v>
      </c>
      <c r="R8" s="20">
        <v>101.008</v>
      </c>
      <c r="S8" s="20">
        <v>167.761</v>
      </c>
      <c r="T8" s="20">
        <f t="shared" si="10"/>
        <v>0.60209464655074774</v>
      </c>
      <c r="U8" s="20">
        <f t="shared" si="4"/>
        <v>0.89076304949211549</v>
      </c>
      <c r="V8" s="20">
        <v>32.4</v>
      </c>
      <c r="W8" s="20">
        <v>104.152</v>
      </c>
      <c r="X8" s="20">
        <f t="shared" si="11"/>
        <v>0.31108380059912433</v>
      </c>
      <c r="Y8" s="20">
        <f t="shared" si="5"/>
        <v>0.46022989318493723</v>
      </c>
    </row>
    <row r="9" spans="1:25" x14ac:dyDescent="0.2">
      <c r="A9" s="16">
        <v>7</v>
      </c>
      <c r="B9" s="20">
        <v>16.132999999999996</v>
      </c>
      <c r="C9" s="20">
        <v>40.134</v>
      </c>
      <c r="D9" s="20">
        <f t="shared" si="6"/>
        <v>0.40197837245228474</v>
      </c>
      <c r="E9" s="20">
        <f t="shared" si="0"/>
        <v>0.46125781708443286</v>
      </c>
      <c r="F9" s="20">
        <v>7.9999999999955662E-3</v>
      </c>
      <c r="G9" s="20">
        <v>24.33</v>
      </c>
      <c r="H9" s="20">
        <f t="shared" si="7"/>
        <v>3.2881216604996164E-4</v>
      </c>
      <c r="I9" s="20">
        <f t="shared" si="1"/>
        <v>3.7730184591215144E-4</v>
      </c>
      <c r="J9" s="20"/>
      <c r="L9" s="20"/>
      <c r="M9" s="20"/>
      <c r="N9" s="20">
        <v>1.24</v>
      </c>
      <c r="O9" s="20">
        <v>145.66999999999999</v>
      </c>
      <c r="P9" s="20">
        <f t="shared" si="9"/>
        <v>8.5123910208004406E-3</v>
      </c>
      <c r="Q9" s="20">
        <f t="shared" si="3"/>
        <v>9.1078830107775913E-3</v>
      </c>
      <c r="R9" s="20">
        <v>106.508</v>
      </c>
      <c r="S9" s="20">
        <v>147.27699999999999</v>
      </c>
      <c r="T9" s="20">
        <f t="shared" si="10"/>
        <v>0.72318148794448556</v>
      </c>
      <c r="U9" s="20">
        <f t="shared" si="4"/>
        <v>1.0699037954049975</v>
      </c>
      <c r="V9" s="20">
        <v>20.100000000000001</v>
      </c>
      <c r="W9" s="20">
        <v>69.771000000000001</v>
      </c>
      <c r="X9" s="20">
        <f t="shared" si="11"/>
        <v>0.2880853076493099</v>
      </c>
      <c r="Y9" s="20">
        <f t="shared" si="5"/>
        <v>0.42620499721374722</v>
      </c>
    </row>
    <row r="10" spans="1:25" x14ac:dyDescent="0.2">
      <c r="A10" s="16">
        <v>8</v>
      </c>
      <c r="B10" s="20">
        <v>17.215999999999994</v>
      </c>
      <c r="C10" s="20">
        <v>39.569000000000003</v>
      </c>
      <c r="D10" s="20">
        <f t="shared" si="6"/>
        <v>0.43508807399732097</v>
      </c>
      <c r="E10" s="20">
        <f t="shared" si="0"/>
        <v>0.49925018111589153</v>
      </c>
      <c r="F10" s="20">
        <v>-0.42500000000001137</v>
      </c>
      <c r="G10" s="20">
        <v>26.83</v>
      </c>
      <c r="H10" s="20">
        <f t="shared" si="7"/>
        <v>-1.5840477077898301E-2</v>
      </c>
      <c r="I10" s="20">
        <f t="shared" si="1"/>
        <v>-1.8176460176087358E-2</v>
      </c>
      <c r="J10" s="20"/>
      <c r="L10" s="20"/>
      <c r="M10" s="20"/>
      <c r="N10" s="20">
        <v>4.5599999999999996</v>
      </c>
      <c r="O10" s="20">
        <v>153.80000000000001</v>
      </c>
      <c r="P10" s="20">
        <f t="shared" si="9"/>
        <v>2.9648894668400514E-2</v>
      </c>
      <c r="Q10" s="20">
        <f t="shared" si="3"/>
        <v>3.1723009831057664E-2</v>
      </c>
      <c r="R10" s="20">
        <v>158.988</v>
      </c>
      <c r="S10" s="20">
        <v>196.52699999999999</v>
      </c>
      <c r="T10" s="20">
        <f t="shared" si="10"/>
        <v>0.80898807797401884</v>
      </c>
      <c r="U10" s="20">
        <f t="shared" si="4"/>
        <v>1.1968495177081182</v>
      </c>
      <c r="V10" s="20">
        <v>22.994</v>
      </c>
      <c r="W10" s="20">
        <v>47.320999999999998</v>
      </c>
      <c r="X10" s="20">
        <f t="shared" si="11"/>
        <v>0.48591534413896581</v>
      </c>
      <c r="Y10" s="20">
        <f t="shared" si="5"/>
        <v>0.71888271423744388</v>
      </c>
    </row>
    <row r="11" spans="1:25" x14ac:dyDescent="0.2">
      <c r="A11" s="16">
        <v>9</v>
      </c>
      <c r="B11" s="20">
        <v>31.918000000000006</v>
      </c>
      <c r="C11" s="20">
        <v>27.891999999999996</v>
      </c>
      <c r="D11" s="20">
        <f t="shared" si="6"/>
        <v>1.1443424637889004</v>
      </c>
      <c r="E11" s="20">
        <f t="shared" si="0"/>
        <v>1.3130977759430196</v>
      </c>
      <c r="F11" s="20"/>
      <c r="H11" s="20"/>
      <c r="I11" s="20"/>
      <c r="J11" s="20"/>
      <c r="L11" s="20"/>
      <c r="M11" s="20"/>
      <c r="N11" s="20"/>
      <c r="O11" s="20"/>
      <c r="P11" s="20"/>
      <c r="Q11" s="20"/>
      <c r="R11" s="20"/>
      <c r="T11" s="20"/>
      <c r="U11" s="20"/>
      <c r="V11" s="20">
        <v>20.55</v>
      </c>
      <c r="W11" s="20">
        <v>59.103999999999999</v>
      </c>
      <c r="X11" s="20">
        <f t="shared" si="11"/>
        <v>0.34769220357336222</v>
      </c>
      <c r="Y11" s="20">
        <f t="shared" si="5"/>
        <v>0.51438983773382119</v>
      </c>
    </row>
    <row r="12" spans="1:25" x14ac:dyDescent="0.2">
      <c r="A12" s="16">
        <v>10</v>
      </c>
      <c r="B12" s="20">
        <v>29.959000000000003</v>
      </c>
      <c r="C12" s="20">
        <v>17.320999999999998</v>
      </c>
      <c r="D12" s="20">
        <f t="shared" si="6"/>
        <v>1.7296345476589114</v>
      </c>
      <c r="E12" s="20">
        <f t="shared" si="0"/>
        <v>1.9847024379443958</v>
      </c>
      <c r="F12" s="20"/>
      <c r="H12" s="20"/>
      <c r="I12" s="20"/>
      <c r="J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x14ac:dyDescent="0.2">
      <c r="A13" s="16">
        <v>11</v>
      </c>
      <c r="B13" s="20">
        <v>23.570999999999998</v>
      </c>
      <c r="C13" s="20">
        <v>22.620999999999995</v>
      </c>
      <c r="D13" s="20">
        <f t="shared" si="6"/>
        <v>1.0419963750497327</v>
      </c>
      <c r="E13" s="20">
        <f t="shared" si="0"/>
        <v>1.1956587873950431</v>
      </c>
      <c r="F13" s="20"/>
      <c r="H13" s="20"/>
      <c r="I13" s="20"/>
      <c r="J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x14ac:dyDescent="0.2">
      <c r="A14" s="16">
        <v>12</v>
      </c>
      <c r="B14" s="20">
        <v>24.111000000000004</v>
      </c>
      <c r="C14" s="20">
        <v>21.021000000000001</v>
      </c>
      <c r="D14" s="20">
        <f t="shared" si="6"/>
        <v>1.1469958612815758</v>
      </c>
      <c r="E14" s="20">
        <f t="shared" si="0"/>
        <v>1.3161424679443885</v>
      </c>
      <c r="F14" s="20"/>
      <c r="H14" s="20"/>
      <c r="I14" s="20"/>
      <c r="J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x14ac:dyDescent="0.2">
      <c r="A15" s="16">
        <v>13</v>
      </c>
      <c r="B15" s="20">
        <v>32.608999999999995</v>
      </c>
      <c r="C15" s="20">
        <v>17.280999999999992</v>
      </c>
      <c r="D15" s="20">
        <f t="shared" si="6"/>
        <v>1.8869857068456692</v>
      </c>
      <c r="E15" s="20">
        <f t="shared" si="0"/>
        <v>2.1652580528134626</v>
      </c>
      <c r="F15" s="20"/>
      <c r="H15" s="20"/>
      <c r="I15" s="20"/>
      <c r="J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x14ac:dyDescent="0.2">
      <c r="A16" s="16">
        <v>14</v>
      </c>
      <c r="B16" s="20">
        <v>30.936999999999998</v>
      </c>
      <c r="C16" s="20">
        <v>21.364999999999995</v>
      </c>
      <c r="D16" s="20">
        <f t="shared" si="6"/>
        <v>1.448022466651065</v>
      </c>
      <c r="E16" s="20">
        <f t="shared" si="0"/>
        <v>1.6615612376906372</v>
      </c>
      <c r="F16" s="20"/>
      <c r="H16" s="20"/>
      <c r="I16" s="20"/>
      <c r="J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x14ac:dyDescent="0.2">
      <c r="A17" s="16">
        <v>15</v>
      </c>
      <c r="B17" s="20">
        <v>27.381999999999991</v>
      </c>
      <c r="C17" s="20">
        <v>21.780999999999992</v>
      </c>
      <c r="D17" s="20">
        <f t="shared" si="6"/>
        <v>1.2571507276984528</v>
      </c>
      <c r="E17" s="20">
        <f t="shared" si="0"/>
        <v>1.4425417886707967</v>
      </c>
      <c r="F17" s="20"/>
      <c r="H17" s="20"/>
      <c r="I17" s="20"/>
      <c r="J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2">
      <c r="A18" s="16">
        <v>16</v>
      </c>
      <c r="B18" s="20">
        <v>23.941999999999993</v>
      </c>
      <c r="C18" s="20">
        <v>17.530999999999992</v>
      </c>
      <c r="D18" s="20">
        <f t="shared" si="6"/>
        <v>1.3656950544749304</v>
      </c>
      <c r="E18" s="20">
        <f t="shared" si="0"/>
        <v>1.5670930647018486</v>
      </c>
      <c r="F18" s="20"/>
      <c r="H18" s="20"/>
      <c r="I18" s="20"/>
      <c r="J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x14ac:dyDescent="0.2">
      <c r="A19" s="19" t="s">
        <v>19</v>
      </c>
      <c r="B19" s="19"/>
      <c r="C19" s="19"/>
      <c r="D19" s="19">
        <f>AVERAGE(D3:D18)</f>
        <v>0.87148305690113204</v>
      </c>
      <c r="E19" s="19">
        <f>AVERAGE(E3:E18)</f>
        <v>1.0000000000000002</v>
      </c>
      <c r="F19" s="19"/>
      <c r="G19" s="19"/>
      <c r="H19" s="19">
        <f>AVERAGE(H3:H18)</f>
        <v>3.834229826319601E-2</v>
      </c>
      <c r="I19" s="19">
        <f>AVERAGE(I3:I18)</f>
        <v>4.3996607805016519E-2</v>
      </c>
      <c r="J19" s="19"/>
      <c r="K19" s="19"/>
      <c r="L19" s="19">
        <f>AVERAGE(L3:L18)</f>
        <v>0.93461795795219482</v>
      </c>
      <c r="M19" s="19">
        <f>AVERAGE(M3:M18)</f>
        <v>1</v>
      </c>
      <c r="N19" s="19"/>
      <c r="O19" s="19"/>
      <c r="P19" s="19">
        <f>AVERAGE(P3:P18)</f>
        <v>5.5046352417636016E-2</v>
      </c>
      <c r="Q19" s="19">
        <f>AVERAGE(Q3:Q18)</f>
        <v>5.8897169639502686E-2</v>
      </c>
      <c r="R19" s="19"/>
      <c r="S19" s="19"/>
      <c r="T19" s="19">
        <f>AVERAGE(T3:T18)</f>
        <v>0.67593132303146475</v>
      </c>
      <c r="U19" s="19">
        <f>AVERAGE(U3:U18)</f>
        <v>1</v>
      </c>
      <c r="V19" s="19"/>
      <c r="W19" s="19"/>
      <c r="X19" s="19">
        <f t="shared" ref="X19" si="12">AVERAGE(X3:X18)</f>
        <v>0.36637851761959495</v>
      </c>
      <c r="Y19" s="19">
        <f>AVERAGE(Y3:Y18)</f>
        <v>0.54203512270512144</v>
      </c>
    </row>
    <row r="20" spans="1:25" x14ac:dyDescent="0.2">
      <c r="A20" s="19" t="s">
        <v>34</v>
      </c>
      <c r="B20" s="19"/>
      <c r="C20" s="19"/>
      <c r="D20" s="19">
        <f>STDEV(D3:D18)</f>
        <v>0.5778897041800497</v>
      </c>
      <c r="E20" s="19">
        <f>STDEV(E3:E18)</f>
        <v>0.66311065901262778</v>
      </c>
      <c r="F20" s="19"/>
      <c r="G20" s="19"/>
      <c r="H20" s="19">
        <f t="shared" ref="H20:I20" si="13">STDEV(H3:H18)</f>
        <v>5.1640513250467007E-2</v>
      </c>
      <c r="I20" s="19">
        <f t="shared" si="13"/>
        <v>5.9255900434935845E-2</v>
      </c>
      <c r="J20" s="19"/>
      <c r="K20" s="19"/>
      <c r="L20" s="19">
        <f t="shared" ref="L20" si="14">STDEV(L3:L18)</f>
        <v>0.61276469078126194</v>
      </c>
      <c r="M20" s="19">
        <f>STDEV(M3:M18)</f>
        <v>0.65563119729035257</v>
      </c>
      <c r="N20" s="19"/>
      <c r="O20" s="19"/>
      <c r="P20" s="19">
        <f t="shared" ref="P20" si="15">STDEV(P3:P18)</f>
        <v>8.496999987374565E-2</v>
      </c>
      <c r="Q20" s="19">
        <f>STDEV(Q3:Q18)</f>
        <v>9.0914152837294218E-2</v>
      </c>
      <c r="R20" s="19"/>
      <c r="S20" s="19"/>
      <c r="T20" s="19">
        <f t="shared" ref="T20" si="16">STDEV(T3:T18)</f>
        <v>0.20725437656458864</v>
      </c>
      <c r="U20" s="19">
        <f>STDEV(U3:U18)</f>
        <v>0.3066204649831577</v>
      </c>
      <c r="V20" s="19"/>
      <c r="W20" s="19"/>
      <c r="X20" s="19">
        <f t="shared" ref="X20" si="17">STDEV(X3:X18)</f>
        <v>0.20392740176647658</v>
      </c>
      <c r="Y20" s="19">
        <f>STDEV(Y3:Y18)</f>
        <v>0.30169840458330649</v>
      </c>
    </row>
    <row r="22" spans="1:25" x14ac:dyDescent="0.2">
      <c r="B22" s="20"/>
    </row>
    <row r="23" spans="1:25" x14ac:dyDescent="0.2">
      <c r="B23" s="20"/>
    </row>
    <row r="24" spans="1:25" x14ac:dyDescent="0.2">
      <c r="B24" s="20"/>
    </row>
    <row r="25" spans="1:25" x14ac:dyDescent="0.2">
      <c r="B25" s="20"/>
    </row>
    <row r="26" spans="1:25" x14ac:dyDescent="0.2">
      <c r="B26" s="20"/>
    </row>
    <row r="27" spans="1:25" x14ac:dyDescent="0.2">
      <c r="B27" s="20"/>
      <c r="J27" s="20"/>
    </row>
    <row r="28" spans="1:25" x14ac:dyDescent="0.2">
      <c r="B28" s="20"/>
      <c r="J28" s="20"/>
    </row>
    <row r="29" spans="1:25" x14ac:dyDescent="0.2">
      <c r="B29" s="20"/>
      <c r="J29" s="20"/>
    </row>
    <row r="30" spans="1:25" x14ac:dyDescent="0.2">
      <c r="B30" s="20"/>
      <c r="F30" s="20"/>
      <c r="J30" s="20"/>
    </row>
    <row r="31" spans="1:25" x14ac:dyDescent="0.2">
      <c r="B31" s="20"/>
      <c r="F31" s="20"/>
      <c r="J31" s="20"/>
    </row>
    <row r="32" spans="1:25" x14ac:dyDescent="0.2">
      <c r="B32" s="20"/>
      <c r="F32" s="20"/>
      <c r="J32" s="20"/>
    </row>
    <row r="33" spans="2:10" x14ac:dyDescent="0.2">
      <c r="B33" s="20"/>
      <c r="F33" s="20"/>
      <c r="J33" s="20"/>
    </row>
    <row r="34" spans="2:10" x14ac:dyDescent="0.2">
      <c r="B34" s="20"/>
      <c r="F34" s="20"/>
      <c r="J34" s="20"/>
    </row>
    <row r="35" spans="2:10" x14ac:dyDescent="0.2">
      <c r="B35" s="20"/>
      <c r="F35" s="20"/>
      <c r="J35" s="20"/>
    </row>
    <row r="36" spans="2:10" x14ac:dyDescent="0.2">
      <c r="B36" s="20"/>
      <c r="F36" s="20"/>
      <c r="J36" s="20"/>
    </row>
    <row r="37" spans="2:10" x14ac:dyDescent="0.2">
      <c r="B37" s="20"/>
      <c r="F37" s="20"/>
    </row>
  </sheetData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7ADF-0D01-4B40-A7B6-61BFEA0F26D6}">
  <dimension ref="A1:R28"/>
  <sheetViews>
    <sheetView zoomScaleNormal="100" workbookViewId="0"/>
  </sheetViews>
  <sheetFormatPr baseColWidth="10" defaultRowHeight="16" x14ac:dyDescent="0.2"/>
  <cols>
    <col min="1" max="17" width="25.83203125" customWidth="1"/>
  </cols>
  <sheetData>
    <row r="1" spans="1:17" x14ac:dyDescent="0.2">
      <c r="A1" s="2"/>
      <c r="B1" s="2" t="s">
        <v>47</v>
      </c>
      <c r="C1" s="2"/>
      <c r="D1" s="2"/>
      <c r="E1" s="2"/>
      <c r="F1" s="2" t="s">
        <v>48</v>
      </c>
      <c r="G1" s="2"/>
      <c r="H1" s="2"/>
      <c r="I1" s="2"/>
      <c r="J1" s="2" t="s">
        <v>49</v>
      </c>
      <c r="K1" s="2"/>
      <c r="L1" s="2"/>
      <c r="M1" s="2"/>
      <c r="N1" s="2" t="s">
        <v>50</v>
      </c>
      <c r="O1" s="2"/>
      <c r="P1" s="2"/>
      <c r="Q1" s="2"/>
    </row>
    <row r="2" spans="1:17" x14ac:dyDescent="0.2">
      <c r="A2" s="19"/>
      <c r="B2" s="2" t="s">
        <v>51</v>
      </c>
      <c r="C2" s="21" t="s">
        <v>52</v>
      </c>
      <c r="D2" s="2" t="s">
        <v>53</v>
      </c>
      <c r="E2" s="2" t="s">
        <v>54</v>
      </c>
      <c r="F2" s="2" t="s">
        <v>51</v>
      </c>
      <c r="G2" s="21" t="s">
        <v>52</v>
      </c>
      <c r="H2" s="2" t="s">
        <v>53</v>
      </c>
      <c r="I2" s="2" t="s">
        <v>54</v>
      </c>
      <c r="J2" s="2" t="s">
        <v>51</v>
      </c>
      <c r="K2" s="21" t="s">
        <v>52</v>
      </c>
      <c r="L2" s="2" t="s">
        <v>53</v>
      </c>
      <c r="M2" s="2" t="s">
        <v>54</v>
      </c>
      <c r="N2" s="2" t="s">
        <v>51</v>
      </c>
      <c r="O2" s="21" t="s">
        <v>52</v>
      </c>
      <c r="P2" s="2" t="s">
        <v>53</v>
      </c>
      <c r="Q2" s="2" t="s">
        <v>54</v>
      </c>
    </row>
    <row r="3" spans="1:17" x14ac:dyDescent="0.2">
      <c r="A3">
        <v>1</v>
      </c>
      <c r="B3" s="20">
        <v>81.788000000000011</v>
      </c>
      <c r="C3" s="20">
        <v>82.566000000000003</v>
      </c>
      <c r="D3" s="20">
        <f>B3/C3</f>
        <v>0.99057723518155183</v>
      </c>
      <c r="E3" s="20">
        <f t="shared" ref="E3:E17" si="0">D3/D$27</f>
        <v>1.0990130649681729</v>
      </c>
      <c r="F3" s="20">
        <v>63.517000000000003</v>
      </c>
      <c r="G3" s="20">
        <v>102.33</v>
      </c>
      <c r="H3" s="20">
        <f>F3/G3</f>
        <v>0.62070751490276566</v>
      </c>
      <c r="I3" s="20">
        <f t="shared" ref="I3:I26" si="1">H3/D$27</f>
        <v>0.68865469967825355</v>
      </c>
      <c r="J3" s="20">
        <v>164.42000000000002</v>
      </c>
      <c r="K3" s="20">
        <v>170.76300000000001</v>
      </c>
      <c r="L3" s="20">
        <f>J3/K3</f>
        <v>0.96285495101397855</v>
      </c>
      <c r="M3" s="20">
        <f t="shared" ref="M3:M19" si="2">L3/D$27</f>
        <v>1.068256096799669</v>
      </c>
      <c r="N3" s="20">
        <v>120.72199999999999</v>
      </c>
      <c r="O3" s="20">
        <v>202.41500000000002</v>
      </c>
      <c r="P3" s="20">
        <f>N3/O3</f>
        <v>0.59640836894498916</v>
      </c>
      <c r="Q3" s="20">
        <f t="shared" ref="Q3:Q16" si="3">P3/D$27</f>
        <v>0.66169559146669599</v>
      </c>
    </row>
    <row r="4" spans="1:17" x14ac:dyDescent="0.2">
      <c r="A4">
        <v>2</v>
      </c>
      <c r="B4" s="20">
        <v>37.330999999999996</v>
      </c>
      <c r="C4" s="20">
        <v>80.772999999999996</v>
      </c>
      <c r="D4" s="20">
        <f t="shared" ref="D4:D17" si="4">B4/C4</f>
        <v>0.4621717653176185</v>
      </c>
      <c r="E4" s="20">
        <f t="shared" si="0"/>
        <v>0.51276446732633996</v>
      </c>
      <c r="F4" s="20">
        <v>56.765999999999998</v>
      </c>
      <c r="G4" s="20">
        <v>99.33</v>
      </c>
      <c r="H4" s="20">
        <f t="shared" ref="H4:H26" si="5">F4/G4</f>
        <v>0.57148897614013894</v>
      </c>
      <c r="I4" s="20">
        <f t="shared" si="1"/>
        <v>0.63404833965135932</v>
      </c>
      <c r="J4" s="20">
        <v>121.893</v>
      </c>
      <c r="K4" s="20">
        <v>196.51300000000001</v>
      </c>
      <c r="L4" s="20">
        <f t="shared" ref="L4:L19" si="6">J4/K4</f>
        <v>0.62027957437930314</v>
      </c>
      <c r="M4" s="20">
        <f t="shared" si="2"/>
        <v>0.68817991365490172</v>
      </c>
      <c r="N4" s="20">
        <v>171.3</v>
      </c>
      <c r="O4" s="20">
        <v>178.76499999999999</v>
      </c>
      <c r="P4" s="20">
        <f t="shared" ref="P4:P16" si="7">N4/O4</f>
        <v>0.9582412664671498</v>
      </c>
      <c r="Q4" s="20">
        <f t="shared" si="3"/>
        <v>1.0631373645953324</v>
      </c>
    </row>
    <row r="5" spans="1:17" x14ac:dyDescent="0.2">
      <c r="A5">
        <v>3</v>
      </c>
      <c r="B5" s="20">
        <v>71.679000000000002</v>
      </c>
      <c r="C5" s="20">
        <v>74.825999999999993</v>
      </c>
      <c r="D5" s="20">
        <f t="shared" si="4"/>
        <v>0.95794242642931615</v>
      </c>
      <c r="E5" s="20">
        <f t="shared" si="0"/>
        <v>1.0628058113410781</v>
      </c>
      <c r="F5" s="20">
        <v>82.494</v>
      </c>
      <c r="G5" s="20">
        <v>107.982</v>
      </c>
      <c r="H5" s="20">
        <f t="shared" si="5"/>
        <v>0.76396066011001829</v>
      </c>
      <c r="I5" s="20">
        <f t="shared" si="1"/>
        <v>0.84758938199174172</v>
      </c>
      <c r="J5" s="20">
        <v>192.80900000000003</v>
      </c>
      <c r="K5" s="20">
        <v>169.58</v>
      </c>
      <c r="L5" s="20">
        <f t="shared" si="6"/>
        <v>1.1369795966505485</v>
      </c>
      <c r="M5" s="20">
        <f t="shared" si="2"/>
        <v>1.2614416997905056</v>
      </c>
      <c r="N5" s="20">
        <v>162.77100000000002</v>
      </c>
      <c r="O5" s="20">
        <v>182.46499999999997</v>
      </c>
      <c r="P5" s="20">
        <f t="shared" si="7"/>
        <v>0.89206697174800664</v>
      </c>
      <c r="Q5" s="20">
        <f t="shared" si="3"/>
        <v>0.98971914754124934</v>
      </c>
    </row>
    <row r="6" spans="1:17" x14ac:dyDescent="0.2">
      <c r="A6">
        <v>4</v>
      </c>
      <c r="B6" s="20">
        <v>45.823</v>
      </c>
      <c r="C6" s="20">
        <v>66.834000000000003</v>
      </c>
      <c r="D6" s="20">
        <f t="shared" si="4"/>
        <v>0.6856240835502887</v>
      </c>
      <c r="E6" s="20">
        <f t="shared" si="0"/>
        <v>0.76067751076522061</v>
      </c>
      <c r="F6" s="20">
        <v>64.286000000000001</v>
      </c>
      <c r="G6" s="20">
        <v>40.467000000000006</v>
      </c>
      <c r="H6" s="20">
        <f t="shared" si="5"/>
        <v>1.5886030592828724</v>
      </c>
      <c r="I6" s="20">
        <f t="shared" si="1"/>
        <v>1.7625031700635638</v>
      </c>
      <c r="J6" s="20">
        <v>146.50299999999999</v>
      </c>
      <c r="K6" s="20">
        <v>138.53</v>
      </c>
      <c r="L6" s="20">
        <f t="shared" si="6"/>
        <v>1.05755432036382</v>
      </c>
      <c r="M6" s="20">
        <f t="shared" si="2"/>
        <v>1.173321951801523</v>
      </c>
      <c r="N6" s="20">
        <v>142.54300000000001</v>
      </c>
      <c r="O6" s="20">
        <v>160.24799999999999</v>
      </c>
      <c r="P6" s="20">
        <f t="shared" si="7"/>
        <v>0.88951500174729181</v>
      </c>
      <c r="Q6" s="20">
        <f t="shared" si="3"/>
        <v>0.98688782023775201</v>
      </c>
    </row>
    <row r="7" spans="1:17" x14ac:dyDescent="0.2">
      <c r="A7">
        <v>5</v>
      </c>
      <c r="B7" s="20">
        <v>59.101999999999997</v>
      </c>
      <c r="C7" s="20">
        <v>42.463000000000001</v>
      </c>
      <c r="D7" s="20">
        <f t="shared" si="4"/>
        <v>1.3918470197583779</v>
      </c>
      <c r="E7" s="20">
        <f t="shared" si="0"/>
        <v>1.5442087752714384</v>
      </c>
      <c r="F7" s="20">
        <v>87.575000000000003</v>
      </c>
      <c r="G7" s="20">
        <v>121.505</v>
      </c>
      <c r="H7" s="20">
        <f t="shared" si="5"/>
        <v>0.72075223241841901</v>
      </c>
      <c r="I7" s="20">
        <f t="shared" si="1"/>
        <v>0.799651043754949</v>
      </c>
      <c r="J7" s="20">
        <v>171.50299999999999</v>
      </c>
      <c r="K7" s="20">
        <v>152.68</v>
      </c>
      <c r="L7" s="20">
        <f t="shared" si="6"/>
        <v>1.123283992664396</v>
      </c>
      <c r="M7" s="20">
        <f t="shared" si="2"/>
        <v>1.2462468748148912</v>
      </c>
      <c r="N7" s="20">
        <v>152.12</v>
      </c>
      <c r="O7" s="20">
        <v>185.375</v>
      </c>
      <c r="P7" s="20">
        <f t="shared" si="7"/>
        <v>0.82060687795010112</v>
      </c>
      <c r="Q7" s="20">
        <f t="shared" si="3"/>
        <v>0.91043650917801733</v>
      </c>
    </row>
    <row r="8" spans="1:17" x14ac:dyDescent="0.2">
      <c r="A8">
        <v>6</v>
      </c>
      <c r="B8" s="20">
        <v>59.634999999999998</v>
      </c>
      <c r="C8" s="20">
        <v>49.506999999999998</v>
      </c>
      <c r="D8" s="20">
        <f t="shared" si="4"/>
        <v>1.2045771305067969</v>
      </c>
      <c r="E8" s="20">
        <f t="shared" si="0"/>
        <v>1.3364389541479909</v>
      </c>
      <c r="F8" s="20">
        <v>99.15</v>
      </c>
      <c r="G8" s="20">
        <v>53.315000000000005</v>
      </c>
      <c r="H8" s="20">
        <f t="shared" si="5"/>
        <v>1.8597017724842915</v>
      </c>
      <c r="I8" s="20">
        <f t="shared" si="1"/>
        <v>2.0632783313762633</v>
      </c>
      <c r="J8" s="20">
        <v>149.00299999999999</v>
      </c>
      <c r="K8" s="20">
        <v>133.23000000000002</v>
      </c>
      <c r="L8" s="20">
        <f t="shared" si="6"/>
        <v>1.118389251670044</v>
      </c>
      <c r="M8" s="20">
        <f t="shared" si="2"/>
        <v>1.2408163196684847</v>
      </c>
      <c r="N8" s="20">
        <v>184.423</v>
      </c>
      <c r="O8" s="20">
        <v>124.72800000000001</v>
      </c>
      <c r="P8" s="20">
        <f t="shared" si="7"/>
        <v>1.4786014367263163</v>
      </c>
      <c r="Q8" s="20">
        <f t="shared" si="3"/>
        <v>1.6404599652899394</v>
      </c>
    </row>
    <row r="9" spans="1:17" x14ac:dyDescent="0.2">
      <c r="A9">
        <v>7</v>
      </c>
      <c r="B9" s="20">
        <v>128.875</v>
      </c>
      <c r="C9" s="20">
        <v>113.07599999999999</v>
      </c>
      <c r="D9" s="20">
        <f t="shared" si="4"/>
        <v>1.1397201881920125</v>
      </c>
      <c r="E9" s="20">
        <f t="shared" si="0"/>
        <v>1.2644822965282836</v>
      </c>
      <c r="F9" s="20">
        <v>69.108000000000004</v>
      </c>
      <c r="G9" s="20">
        <v>88.816999999999993</v>
      </c>
      <c r="H9" s="20">
        <f t="shared" si="5"/>
        <v>0.77809428375198453</v>
      </c>
      <c r="I9" s="20">
        <f t="shared" si="1"/>
        <v>0.86327017545861062</v>
      </c>
      <c r="J9" s="20">
        <v>200.50299999999999</v>
      </c>
      <c r="K9" s="20">
        <v>151.28</v>
      </c>
      <c r="L9" s="20">
        <f t="shared" si="6"/>
        <v>1.3253767847699629</v>
      </c>
      <c r="M9" s="20">
        <f t="shared" si="2"/>
        <v>1.47046222216154</v>
      </c>
      <c r="N9" s="20">
        <v>233.82400000000001</v>
      </c>
      <c r="O9" s="20">
        <v>211</v>
      </c>
      <c r="P9" s="20">
        <f t="shared" si="7"/>
        <v>1.1081706161137441</v>
      </c>
      <c r="Q9" s="20">
        <f t="shared" si="3"/>
        <v>1.2294790775195032</v>
      </c>
    </row>
    <row r="10" spans="1:17" x14ac:dyDescent="0.2">
      <c r="A10">
        <v>8</v>
      </c>
      <c r="B10" s="20">
        <v>104.759</v>
      </c>
      <c r="C10" s="20">
        <v>80.350999999999999</v>
      </c>
      <c r="D10" s="20">
        <f t="shared" si="4"/>
        <v>1.3037672213164739</v>
      </c>
      <c r="E10" s="20">
        <f t="shared" si="0"/>
        <v>1.4464871178282668</v>
      </c>
      <c r="F10" s="20">
        <v>52.26</v>
      </c>
      <c r="G10" s="20">
        <v>61.503000000000007</v>
      </c>
      <c r="H10" s="20">
        <f t="shared" si="5"/>
        <v>0.84971464806594788</v>
      </c>
      <c r="I10" s="20">
        <f t="shared" si="1"/>
        <v>0.94273062872089441</v>
      </c>
      <c r="J10" s="20">
        <v>130.21099999999998</v>
      </c>
      <c r="K10" s="20">
        <v>82.716999999999999</v>
      </c>
      <c r="L10" s="20">
        <f t="shared" si="6"/>
        <v>1.5741745953068895</v>
      </c>
      <c r="M10" s="20">
        <f t="shared" si="2"/>
        <v>1.7464952608830933</v>
      </c>
      <c r="N10" s="20">
        <v>183</v>
      </c>
      <c r="O10" s="20">
        <v>224.154</v>
      </c>
      <c r="P10" s="20">
        <f t="shared" si="7"/>
        <v>0.8164030086458417</v>
      </c>
      <c r="Q10" s="20">
        <f t="shared" si="3"/>
        <v>0.90577245359031444</v>
      </c>
    </row>
    <row r="11" spans="1:17" x14ac:dyDescent="0.2">
      <c r="A11">
        <v>9</v>
      </c>
      <c r="B11" s="20">
        <v>192.18700000000001</v>
      </c>
      <c r="C11" s="20">
        <v>205.97300000000001</v>
      </c>
      <c r="D11" s="20">
        <f t="shared" si="4"/>
        <v>0.93306889737975363</v>
      </c>
      <c r="E11" s="20">
        <f t="shared" si="0"/>
        <v>1.0352094438631556</v>
      </c>
      <c r="F11" s="20">
        <v>73.183000000000007</v>
      </c>
      <c r="G11" s="20">
        <v>66.796999999999997</v>
      </c>
      <c r="H11" s="20">
        <f t="shared" si="5"/>
        <v>1.095603095947423</v>
      </c>
      <c r="I11" s="20">
        <f t="shared" si="1"/>
        <v>1.2155358246700609</v>
      </c>
      <c r="J11" s="20">
        <v>104.078</v>
      </c>
      <c r="K11" s="20">
        <v>79.774000000000001</v>
      </c>
      <c r="L11" s="20">
        <f t="shared" si="6"/>
        <v>1.3046606663825306</v>
      </c>
      <c r="M11" s="20">
        <f t="shared" si="2"/>
        <v>1.4474783659263999</v>
      </c>
      <c r="N11" s="20">
        <v>133</v>
      </c>
      <c r="O11" s="20">
        <v>124.154</v>
      </c>
      <c r="P11" s="20">
        <f t="shared" si="7"/>
        <v>1.071250221499106</v>
      </c>
      <c r="Q11" s="20">
        <f t="shared" si="3"/>
        <v>1.1885171064543887</v>
      </c>
    </row>
    <row r="12" spans="1:17" x14ac:dyDescent="0.2">
      <c r="A12">
        <v>10</v>
      </c>
      <c r="B12" s="20">
        <v>135.11200000000002</v>
      </c>
      <c r="C12" s="20">
        <v>171.47300000000001</v>
      </c>
      <c r="D12" s="20">
        <f t="shared" si="4"/>
        <v>0.78794912318557453</v>
      </c>
      <c r="E12" s="20">
        <f t="shared" si="0"/>
        <v>0.87420379770028667</v>
      </c>
      <c r="F12" s="20">
        <v>43.607999999999997</v>
      </c>
      <c r="G12" s="20">
        <v>33.733000000000004</v>
      </c>
      <c r="H12" s="20">
        <f t="shared" si="5"/>
        <v>1.2927400468384072</v>
      </c>
      <c r="I12" s="20">
        <f t="shared" si="1"/>
        <v>1.4342528281730458</v>
      </c>
      <c r="J12" s="20">
        <v>103.611</v>
      </c>
      <c r="K12" s="20">
        <v>161.53700000000001</v>
      </c>
      <c r="L12" s="20">
        <f t="shared" si="6"/>
        <v>0.64140723177971615</v>
      </c>
      <c r="M12" s="20">
        <f t="shared" si="2"/>
        <v>0.71162035897360498</v>
      </c>
      <c r="N12" s="20">
        <v>233</v>
      </c>
      <c r="O12" s="20">
        <v>224.154</v>
      </c>
      <c r="P12" s="20">
        <f t="shared" si="7"/>
        <v>1.0394639399698422</v>
      </c>
      <c r="Q12" s="20">
        <f t="shared" si="3"/>
        <v>1.1532512660466845</v>
      </c>
    </row>
    <row r="13" spans="1:17" x14ac:dyDescent="0.2">
      <c r="A13">
        <v>11</v>
      </c>
      <c r="B13" s="20">
        <v>147.62400000000002</v>
      </c>
      <c r="C13" s="20">
        <v>180.93100000000001</v>
      </c>
      <c r="D13" s="20">
        <f t="shared" si="4"/>
        <v>0.8159132486970172</v>
      </c>
      <c r="E13" s="20">
        <f t="shared" si="0"/>
        <v>0.90522908093511945</v>
      </c>
      <c r="F13" s="20">
        <v>52.961999999999996</v>
      </c>
      <c r="G13" s="20">
        <v>87.58</v>
      </c>
      <c r="H13" s="20">
        <f t="shared" si="5"/>
        <v>0.60472710664535279</v>
      </c>
      <c r="I13" s="20">
        <f t="shared" si="1"/>
        <v>0.67092495904353844</v>
      </c>
      <c r="J13" s="20">
        <v>136.167</v>
      </c>
      <c r="K13" s="20">
        <v>165.917</v>
      </c>
      <c r="L13" s="20">
        <f t="shared" si="6"/>
        <v>0.82069347926975533</v>
      </c>
      <c r="M13" s="20">
        <f t="shared" si="2"/>
        <v>0.91053259051157032</v>
      </c>
      <c r="N13" s="20">
        <v>233</v>
      </c>
      <c r="O13" s="20">
        <v>224.154</v>
      </c>
      <c r="P13" s="20">
        <f t="shared" si="7"/>
        <v>1.0394639399698422</v>
      </c>
      <c r="Q13" s="20">
        <f t="shared" si="3"/>
        <v>1.1532512660466845</v>
      </c>
    </row>
    <row r="14" spans="1:17" x14ac:dyDescent="0.2">
      <c r="A14">
        <v>12</v>
      </c>
      <c r="B14" s="20">
        <v>105.937</v>
      </c>
      <c r="C14" s="20">
        <v>155.55600000000001</v>
      </c>
      <c r="D14" s="20">
        <f t="shared" si="4"/>
        <v>0.68102162565249802</v>
      </c>
      <c r="E14" s="20">
        <f t="shared" si="0"/>
        <v>0.75557123416104355</v>
      </c>
      <c r="F14" s="20">
        <v>45.780999999999999</v>
      </c>
      <c r="G14" s="20">
        <v>28.837999999999997</v>
      </c>
      <c r="H14" s="20">
        <f t="shared" si="5"/>
        <v>1.5875234066162702</v>
      </c>
      <c r="I14" s="20">
        <f t="shared" si="1"/>
        <v>1.7613053307189053</v>
      </c>
      <c r="J14" s="20">
        <v>206.11099999999999</v>
      </c>
      <c r="K14" s="20">
        <v>166.17699999999999</v>
      </c>
      <c r="L14" s="20">
        <f t="shared" si="6"/>
        <v>1.240310030870698</v>
      </c>
      <c r="M14" s="20">
        <f t="shared" si="2"/>
        <v>1.3760834391557004</v>
      </c>
      <c r="N14" s="20">
        <v>79</v>
      </c>
      <c r="O14" s="20">
        <v>224.154</v>
      </c>
      <c r="P14" s="20">
        <f t="shared" si="7"/>
        <v>0.35243627149192075</v>
      </c>
      <c r="Q14" s="20">
        <f t="shared" si="3"/>
        <v>0.39101652368106471</v>
      </c>
    </row>
    <row r="15" spans="1:17" x14ac:dyDescent="0.2">
      <c r="A15">
        <v>13</v>
      </c>
      <c r="B15" s="20">
        <v>144.72899999999998</v>
      </c>
      <c r="C15" s="20">
        <v>171.76400000000001</v>
      </c>
      <c r="D15" s="20">
        <f t="shared" si="4"/>
        <v>0.84260380522111722</v>
      </c>
      <c r="E15" s="20">
        <f t="shared" si="0"/>
        <v>0.93484138100567504</v>
      </c>
      <c r="F15" s="20">
        <v>216.702</v>
      </c>
      <c r="G15" s="20">
        <v>196.78100000000001</v>
      </c>
      <c r="H15" s="20">
        <f t="shared" si="5"/>
        <v>1.1012343671391038</v>
      </c>
      <c r="I15" s="20">
        <f t="shared" si="1"/>
        <v>1.2217835359965803</v>
      </c>
      <c r="J15" s="20">
        <v>170.02799999999999</v>
      </c>
      <c r="K15" s="20">
        <v>66.417000000000002</v>
      </c>
      <c r="L15" s="20">
        <f t="shared" si="6"/>
        <v>2.5600072270653595</v>
      </c>
      <c r="M15" s="20">
        <f t="shared" si="2"/>
        <v>2.8402443434328695</v>
      </c>
      <c r="N15" s="20">
        <v>15</v>
      </c>
      <c r="O15" s="20">
        <v>116.154</v>
      </c>
      <c r="P15" s="20">
        <f t="shared" si="7"/>
        <v>0.12913890180277907</v>
      </c>
      <c r="Q15" s="20">
        <f t="shared" si="3"/>
        <v>0.14327539058666558</v>
      </c>
    </row>
    <row r="16" spans="1:17" x14ac:dyDescent="0.2">
      <c r="A16">
        <v>14</v>
      </c>
      <c r="B16" s="20">
        <v>109.223</v>
      </c>
      <c r="C16" s="20">
        <v>217.494</v>
      </c>
      <c r="D16" s="20">
        <f t="shared" si="4"/>
        <v>0.50218856612136431</v>
      </c>
      <c r="E16" s="20">
        <f t="shared" si="0"/>
        <v>0.55716179985083014</v>
      </c>
      <c r="F16" s="20">
        <v>248.161</v>
      </c>
      <c r="G16" s="20">
        <v>190.25300000000001</v>
      </c>
      <c r="H16" s="20">
        <f t="shared" si="5"/>
        <v>1.3043736498241814</v>
      </c>
      <c r="I16" s="20">
        <f t="shared" si="1"/>
        <v>1.4471599304361775</v>
      </c>
      <c r="J16" s="20">
        <v>141.511</v>
      </c>
      <c r="K16" s="20">
        <v>66.459000000000003</v>
      </c>
      <c r="L16" s="20">
        <f t="shared" si="6"/>
        <v>2.1292977625302818</v>
      </c>
      <c r="M16" s="20">
        <f t="shared" si="2"/>
        <v>2.3623862704652021</v>
      </c>
      <c r="N16" s="20">
        <v>176</v>
      </c>
      <c r="O16" s="20">
        <v>201.154</v>
      </c>
      <c r="P16" s="20">
        <f t="shared" si="7"/>
        <v>0.87495152967378231</v>
      </c>
      <c r="Q16" s="20">
        <f t="shared" si="3"/>
        <v>0.97073012398587666</v>
      </c>
    </row>
    <row r="17" spans="1:18" x14ac:dyDescent="0.2">
      <c r="A17">
        <v>15</v>
      </c>
      <c r="B17" s="20">
        <v>140.887</v>
      </c>
      <c r="C17" s="20">
        <v>171.59800000000001</v>
      </c>
      <c r="D17" s="20">
        <f t="shared" si="4"/>
        <v>0.82102938262683711</v>
      </c>
      <c r="E17" s="20">
        <f t="shared" si="0"/>
        <v>0.91090526430709906</v>
      </c>
      <c r="F17" s="20">
        <v>217.20400000000001</v>
      </c>
      <c r="G17" s="20">
        <v>173.69800000000001</v>
      </c>
      <c r="H17" s="20">
        <f t="shared" si="5"/>
        <v>1.2504692051721955</v>
      </c>
      <c r="I17" s="20">
        <f t="shared" si="1"/>
        <v>1.3873547109859967</v>
      </c>
      <c r="J17" s="20">
        <v>85.04</v>
      </c>
      <c r="K17" s="20">
        <v>68.096000000000004</v>
      </c>
      <c r="L17" s="20">
        <f t="shared" si="6"/>
        <v>1.2488251879699248</v>
      </c>
      <c r="M17" s="20">
        <f t="shared" si="2"/>
        <v>1.3855307276355244</v>
      </c>
      <c r="N17" s="20"/>
      <c r="O17" s="20"/>
      <c r="P17" s="20"/>
      <c r="Q17" s="20"/>
      <c r="R17" s="20"/>
    </row>
    <row r="18" spans="1:18" x14ac:dyDescent="0.2">
      <c r="A18">
        <v>16</v>
      </c>
      <c r="F18" s="20">
        <v>245.94399999999999</v>
      </c>
      <c r="G18" s="20">
        <v>239.19800000000001</v>
      </c>
      <c r="H18" s="20">
        <f t="shared" si="5"/>
        <v>1.0282025769446232</v>
      </c>
      <c r="I18" s="20">
        <f t="shared" si="1"/>
        <v>1.1407571518529571</v>
      </c>
      <c r="J18" s="20">
        <v>136.44399999999999</v>
      </c>
      <c r="K18" s="20">
        <v>108.69500000000001</v>
      </c>
      <c r="L18" s="20">
        <f t="shared" si="6"/>
        <v>1.2552923317539904</v>
      </c>
      <c r="M18" s="20">
        <f t="shared" si="2"/>
        <v>1.3927058122824203</v>
      </c>
      <c r="N18" s="20"/>
      <c r="O18" s="20"/>
      <c r="P18" s="20"/>
      <c r="Q18" s="20"/>
      <c r="R18" s="20"/>
    </row>
    <row r="19" spans="1:18" x14ac:dyDescent="0.2">
      <c r="A19">
        <v>17</v>
      </c>
      <c r="B19" s="20"/>
      <c r="C19" s="20"/>
      <c r="D19" s="20"/>
      <c r="E19" s="20"/>
      <c r="F19" s="20">
        <v>252.05600000000001</v>
      </c>
      <c r="G19" s="20">
        <v>213.78100000000001</v>
      </c>
      <c r="H19" s="20">
        <f t="shared" si="5"/>
        <v>1.1790383616878957</v>
      </c>
      <c r="I19" s="20">
        <f t="shared" si="1"/>
        <v>1.3081045248896503</v>
      </c>
      <c r="J19" s="20">
        <v>99.278000000000006</v>
      </c>
      <c r="K19" s="20">
        <v>168.167</v>
      </c>
      <c r="L19" s="20">
        <f t="shared" si="6"/>
        <v>0.59035363656365403</v>
      </c>
      <c r="M19" s="20">
        <f t="shared" si="2"/>
        <v>0.65497806379127588</v>
      </c>
      <c r="N19" s="20"/>
      <c r="O19" s="20"/>
      <c r="P19" s="20"/>
      <c r="Q19" s="20"/>
      <c r="R19" s="20"/>
    </row>
    <row r="20" spans="1:18" x14ac:dyDescent="0.2">
      <c r="A20">
        <v>18</v>
      </c>
      <c r="B20" s="20"/>
      <c r="C20" s="20"/>
      <c r="D20" s="20"/>
      <c r="E20" s="20"/>
      <c r="F20" s="20">
        <v>171.44399999999999</v>
      </c>
      <c r="G20" s="20">
        <v>102.46400000000001</v>
      </c>
      <c r="H20" s="20">
        <f t="shared" si="5"/>
        <v>1.6732120549656462</v>
      </c>
      <c r="I20" s="20">
        <f t="shared" si="1"/>
        <v>1.8563740852902413</v>
      </c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">
      <c r="A21">
        <v>19</v>
      </c>
      <c r="B21" s="20"/>
      <c r="C21" s="20"/>
      <c r="D21" s="20"/>
      <c r="E21" s="20"/>
      <c r="F21" s="20">
        <v>127.833</v>
      </c>
      <c r="G21" s="20">
        <v>127.93600000000001</v>
      </c>
      <c r="H21" s="20">
        <f t="shared" si="5"/>
        <v>0.99919490995497739</v>
      </c>
      <c r="I21" s="20">
        <f t="shared" si="1"/>
        <v>1.1085740934566839</v>
      </c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">
      <c r="A22">
        <v>20</v>
      </c>
      <c r="B22" s="20"/>
      <c r="C22" s="20"/>
      <c r="D22" s="20"/>
      <c r="E22" s="20"/>
      <c r="F22" s="20">
        <v>117</v>
      </c>
      <c r="G22" s="20">
        <v>144.91900000000001</v>
      </c>
      <c r="H22" s="20">
        <f t="shared" si="5"/>
        <v>0.80734755277085812</v>
      </c>
      <c r="I22" s="20">
        <f t="shared" si="1"/>
        <v>0.89572572127869843</v>
      </c>
      <c r="J22" s="20"/>
      <c r="K22" s="20"/>
      <c r="L22" s="20"/>
      <c r="M22" s="20"/>
      <c r="N22" s="20"/>
      <c r="O22" s="20"/>
      <c r="P22" s="20"/>
      <c r="Q22" s="20"/>
      <c r="R22" s="20"/>
    </row>
    <row r="23" spans="1:18" x14ac:dyDescent="0.2">
      <c r="A23">
        <v>21</v>
      </c>
      <c r="B23" s="20"/>
      <c r="C23" s="20"/>
      <c r="D23" s="20"/>
      <c r="E23" s="20"/>
      <c r="F23" s="20">
        <v>28.766999999999996</v>
      </c>
      <c r="G23" s="20">
        <v>118.968</v>
      </c>
      <c r="H23" s="20">
        <f t="shared" si="5"/>
        <v>0.24180451886221502</v>
      </c>
      <c r="I23" s="20">
        <f t="shared" si="1"/>
        <v>0.26827421018736775</v>
      </c>
      <c r="J23" s="20"/>
      <c r="K23" s="20"/>
      <c r="L23" s="20"/>
      <c r="M23" s="20"/>
      <c r="N23" s="20"/>
      <c r="O23" s="20"/>
      <c r="P23" s="20"/>
      <c r="Q23" s="20"/>
      <c r="R23" s="20"/>
    </row>
    <row r="24" spans="1:18" x14ac:dyDescent="0.2">
      <c r="A24">
        <v>22</v>
      </c>
      <c r="B24" s="20"/>
      <c r="C24" s="20"/>
      <c r="D24" s="20"/>
      <c r="E24" s="20"/>
      <c r="F24" s="20">
        <v>31.847999999999999</v>
      </c>
      <c r="G24" s="20">
        <v>102.556</v>
      </c>
      <c r="H24" s="20">
        <f t="shared" si="5"/>
        <v>0.31054253286009592</v>
      </c>
      <c r="I24" s="20">
        <f t="shared" si="1"/>
        <v>0.34453678998488418</v>
      </c>
      <c r="J24" s="20"/>
      <c r="K24" s="20"/>
      <c r="L24" s="20"/>
      <c r="M24" s="20"/>
      <c r="N24" s="20"/>
      <c r="O24" s="20"/>
      <c r="P24" s="20"/>
      <c r="Q24" s="20"/>
      <c r="R24" s="20"/>
    </row>
    <row r="25" spans="1:18" x14ac:dyDescent="0.2">
      <c r="A25">
        <v>23</v>
      </c>
      <c r="B25" s="20"/>
      <c r="C25" s="20"/>
      <c r="D25" s="20"/>
      <c r="E25" s="20"/>
      <c r="F25" s="20">
        <v>20.402999999999992</v>
      </c>
      <c r="G25" s="20">
        <v>117.783</v>
      </c>
      <c r="H25" s="20">
        <f t="shared" si="5"/>
        <v>0.17322533812180019</v>
      </c>
      <c r="I25" s="20">
        <f t="shared" si="1"/>
        <v>0.19218785069747302</v>
      </c>
      <c r="J25" s="20"/>
      <c r="K25" s="20"/>
      <c r="L25" s="20"/>
      <c r="M25" s="20"/>
      <c r="N25" s="20"/>
      <c r="O25" s="20"/>
      <c r="P25" s="20"/>
      <c r="Q25" s="20"/>
      <c r="R25" s="20"/>
    </row>
    <row r="26" spans="1:18" x14ac:dyDescent="0.2">
      <c r="A26">
        <v>24</v>
      </c>
      <c r="B26" s="20"/>
      <c r="C26" s="20"/>
      <c r="D26" s="20"/>
      <c r="E26" s="20"/>
      <c r="F26" s="20">
        <v>20.402999999999992</v>
      </c>
      <c r="G26" s="20">
        <v>85.263000000000005</v>
      </c>
      <c r="H26" s="20">
        <f t="shared" si="5"/>
        <v>0.23929488758312503</v>
      </c>
      <c r="I26" s="20">
        <f t="shared" si="1"/>
        <v>0.26548985631165289</v>
      </c>
      <c r="J26" s="20"/>
      <c r="K26" s="20"/>
      <c r="L26" s="20"/>
      <c r="M26" s="20"/>
      <c r="N26" s="20"/>
      <c r="O26" s="20"/>
      <c r="P26" s="20"/>
      <c r="Q26" s="20"/>
      <c r="R26" s="20"/>
    </row>
    <row r="27" spans="1:18" x14ac:dyDescent="0.2">
      <c r="A27" s="2" t="s">
        <v>19</v>
      </c>
      <c r="B27" s="19"/>
      <c r="C27" s="19"/>
      <c r="D27" s="19">
        <f>AVERAGE(D3:D26)</f>
        <v>0.90133344794243986</v>
      </c>
      <c r="E27" s="19">
        <f>AVERAGE(E3:E26)</f>
        <v>1.0000000000000002</v>
      </c>
      <c r="F27" s="19"/>
      <c r="G27" s="19"/>
      <c r="H27" s="19">
        <f>AVERAGE(H3:H26)</f>
        <v>0.94339819829544169</v>
      </c>
      <c r="I27" s="19">
        <f>AVERAGE(I3:I26)</f>
        <v>1.0466694656112312</v>
      </c>
      <c r="J27" s="19"/>
      <c r="K27" s="19"/>
      <c r="L27" s="19">
        <f>AVERAGE(L3:L26)</f>
        <v>1.2182200365296973</v>
      </c>
      <c r="M27" s="19">
        <f>AVERAGE(M3:M26)</f>
        <v>1.3515753124558341</v>
      </c>
      <c r="N27" s="19"/>
      <c r="O27" s="19"/>
      <c r="P27" s="19">
        <f>AVERAGE(P3:P26)</f>
        <v>0.86190845376790803</v>
      </c>
      <c r="Q27" s="19">
        <f>AVERAGE(Q3:Q26)</f>
        <v>0.95625925758715502</v>
      </c>
    </row>
    <row r="28" spans="1:18" x14ac:dyDescent="0.2">
      <c r="A28" s="2" t="s">
        <v>34</v>
      </c>
      <c r="B28" s="19"/>
      <c r="C28" s="19"/>
      <c r="D28" s="19">
        <f>STDEV(D3:D26)</f>
        <v>0.27266091215803068</v>
      </c>
      <c r="E28" s="19">
        <f>STDEV(E3:E26)</f>
        <v>0.30250836999387892</v>
      </c>
      <c r="F28" s="19"/>
      <c r="G28" s="19"/>
      <c r="H28" s="19">
        <f>STDEV(H3:H26)</f>
        <v>0.4726964744749465</v>
      </c>
      <c r="I28" s="19">
        <f>STDEV(I3:I26)</f>
        <v>0.52444128813150737</v>
      </c>
      <c r="J28" s="19"/>
      <c r="K28" s="19"/>
      <c r="L28" s="19">
        <f>STDEV(L3:L26)</f>
        <v>0.50855222931758093</v>
      </c>
      <c r="M28" s="19">
        <f>STDEV(M3:M26)</f>
        <v>0.56422207616781728</v>
      </c>
      <c r="N28" s="19"/>
      <c r="O28" s="19"/>
      <c r="P28" s="19">
        <f>STDEV(P3:P26)</f>
        <v>0.33163150736260899</v>
      </c>
      <c r="Q28" s="19">
        <f>STDEV(Q3:Q26)</f>
        <v>0.36793431789273556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5A</vt:lpstr>
      <vt:lpstr>5B</vt:lpstr>
      <vt:lpstr>5E</vt:lpstr>
      <vt:lpstr>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Dammermann</dc:creator>
  <cp:lastModifiedBy>Alex Dammermann</cp:lastModifiedBy>
  <dcterms:created xsi:type="dcterms:W3CDTF">2023-04-25T20:21:55Z</dcterms:created>
  <dcterms:modified xsi:type="dcterms:W3CDTF">2023-04-25T20:22:56Z</dcterms:modified>
</cp:coreProperties>
</file>