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\Desktop\bsbrl files\Autoinjector\paper\homestretch\final files\Source Data for Main Figures\"/>
    </mc:Choice>
  </mc:AlternateContent>
  <xr:revisionPtr revIDLastSave="0" documentId="13_ncr:1_{286B2F4D-9AB6-4983-A57B-3D33C4532527}" xr6:coauthVersionLast="43" xr6:coauthVersionMax="43" xr10:uidLastSave="{00000000-0000-0000-0000-000000000000}"/>
  <bookViews>
    <workbookView xWindow="200" yWindow="0" windowWidth="29530" windowHeight="18300" activeTab="1" xr2:uid="{302F2C26-4D70-43AB-97FB-545DF875DC89}"/>
  </bookViews>
  <sheets>
    <sheet name="Fig3A,B" sheetId="28" r:id="rId1"/>
    <sheet name="Fig3C,D,E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5" l="1"/>
  <c r="D21" i="15"/>
  <c r="B27" i="15"/>
  <c r="C25" i="15"/>
  <c r="D25" i="15"/>
  <c r="E25" i="15"/>
  <c r="F25" i="15"/>
  <c r="G25" i="15"/>
  <c r="H25" i="15"/>
  <c r="B25" i="15"/>
  <c r="C24" i="15"/>
  <c r="D24" i="15"/>
  <c r="E24" i="15"/>
  <c r="F24" i="15"/>
  <c r="G24" i="15"/>
  <c r="H24" i="15"/>
  <c r="B24" i="15"/>
  <c r="C22" i="15"/>
  <c r="E22" i="15"/>
  <c r="F22" i="15"/>
  <c r="G22" i="15"/>
  <c r="H22" i="15"/>
  <c r="C21" i="15"/>
  <c r="E21" i="15"/>
  <c r="F21" i="15"/>
  <c r="G21" i="15"/>
  <c r="H21" i="15"/>
  <c r="B22" i="15"/>
  <c r="B21" i="15"/>
  <c r="H7" i="15"/>
  <c r="H8" i="15"/>
  <c r="G7" i="15"/>
  <c r="G8" i="15"/>
  <c r="E7" i="15"/>
  <c r="E8" i="15"/>
  <c r="D7" i="15"/>
  <c r="D8" i="15"/>
  <c r="G14" i="15"/>
  <c r="H14" i="15"/>
  <c r="E14" i="15"/>
  <c r="D14" i="15" s="1"/>
  <c r="G13" i="15"/>
  <c r="H13" i="15"/>
  <c r="G12" i="15"/>
  <c r="H12" i="15"/>
  <c r="E13" i="15"/>
  <c r="D13" i="15" s="1"/>
  <c r="E12" i="15"/>
  <c r="D12" i="15" s="1"/>
  <c r="D11" i="28" l="1"/>
  <c r="D12" i="28"/>
  <c r="D13" i="28"/>
  <c r="D4" i="28"/>
  <c r="D5" i="28"/>
  <c r="D6" i="28"/>
  <c r="E4" i="15" l="1"/>
  <c r="D4" i="15" s="1"/>
  <c r="G4" i="15"/>
  <c r="H4" i="15"/>
  <c r="E5" i="15"/>
  <c r="D5" i="15" s="1"/>
  <c r="G5" i="15"/>
  <c r="H5" i="15"/>
  <c r="E6" i="15"/>
  <c r="D6" i="15" s="1"/>
  <c r="G6" i="15"/>
  <c r="H6" i="15"/>
  <c r="E10" i="15"/>
  <c r="D10" i="15" s="1"/>
  <c r="G10" i="15"/>
  <c r="H10" i="15"/>
  <c r="E11" i="15"/>
  <c r="D11" i="15" s="1"/>
  <c r="G11" i="15"/>
  <c r="H11" i="15"/>
  <c r="E16" i="15"/>
  <c r="D16" i="15" s="1"/>
  <c r="G16" i="15"/>
  <c r="H16" i="15"/>
  <c r="E17" i="15"/>
  <c r="D17" i="15" s="1"/>
  <c r="G17" i="15"/>
  <c r="H17" i="15"/>
  <c r="E18" i="15"/>
  <c r="D18" i="15" s="1"/>
  <c r="G18" i="15"/>
  <c r="H18" i="15"/>
  <c r="E19" i="15"/>
  <c r="D19" i="15" s="1"/>
  <c r="G19" i="15"/>
  <c r="H19" i="15"/>
  <c r="C27" i="15"/>
  <c r="F27" i="15"/>
  <c r="B28" i="15"/>
  <c r="C28" i="15"/>
  <c r="F28" i="15"/>
  <c r="H28" i="15" l="1"/>
  <c r="G27" i="15"/>
  <c r="G28" i="15"/>
  <c r="H27" i="15"/>
  <c r="E27" i="15"/>
  <c r="D27" i="15" s="1"/>
  <c r="E28" i="15"/>
  <c r="D28" i="15" s="1"/>
</calcChain>
</file>

<file path=xl/sharedStrings.xml><?xml version="1.0" encoding="utf-8"?>
<sst xmlns="http://schemas.openxmlformats.org/spreadsheetml/2006/main" count="26" uniqueCount="26">
  <si>
    <t>new user manual</t>
  </si>
  <si>
    <t>experienced user manual</t>
  </si>
  <si>
    <t>autoinjector</t>
  </si>
  <si>
    <t>total injection attempts</t>
  </si>
  <si>
    <t>total successful injections</t>
  </si>
  <si>
    <t>% successful injections</t>
  </si>
  <si>
    <t>ratio successful injections</t>
  </si>
  <si>
    <t>time to inject (min)</t>
  </si>
  <si>
    <t>injection attempts/min</t>
  </si>
  <si>
    <t>successful injections/min</t>
  </si>
  <si>
    <t>avg new user manual</t>
  </si>
  <si>
    <t>std dev new user manual</t>
  </si>
  <si>
    <t>avg experienced user manual</t>
  </si>
  <si>
    <t>std dev experienced user manual</t>
  </si>
  <si>
    <t>avg autoinjector</t>
  </si>
  <si>
    <t>std dev autoinjector</t>
  </si>
  <si>
    <t>Fig 3C</t>
  </si>
  <si>
    <t>Fig 3D</t>
  </si>
  <si>
    <t>Fig3E</t>
  </si>
  <si>
    <t>3A</t>
  </si>
  <si>
    <t xml:space="preserve">pressure (mbar) </t>
  </si>
  <si>
    <t>injection success (% total)</t>
  </si>
  <si>
    <t>3B</t>
  </si>
  <si>
    <t>depth (microns)</t>
  </si>
  <si>
    <t>total injections</t>
  </si>
  <si>
    <t>successful injections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</si>
</sst>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" fontId="0" fillId="0" borderId="0" xfId="0" applyNumberFormat="1"/>
    <xf numFmtId="0" fontId="0" fillId="0" borderId="2" xfId="0" applyFill="1" applyBorder="1"/>
  </cellXfs>
  <cellStyles count="2">
    <cellStyle name="Normal" xfId="0" builtinId="0"/>
    <cellStyle name="Normal 2" xfId="1" xr:uid="{AC231ABB-C940-438A-9D13-C3E3102CA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090841043741647"/>
          <c:y val="0.21658070699447132"/>
          <c:w val="0.70457511903442316"/>
          <c:h val="0.65018887199467834"/>
        </c:manualLayout>
      </c:layout>
      <c:barChart>
        <c:barDir val="col"/>
        <c:grouping val="clustered"/>
        <c:varyColors val="0"/>
        <c:ser>
          <c:idx val="0"/>
          <c:order val="0"/>
          <c:tx>
            <c:v>new user manual</c:v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3.1302184679999998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'Fig3C,D,E'!$G$21</c:f>
              <c:numCache>
                <c:formatCode>General</c:formatCode>
                <c:ptCount val="1"/>
                <c:pt idx="0">
                  <c:v>14.153522055667315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86-4914-B650-4AD4F8247541}"/>
            </c:ext>
          </c:extLst>
        </c:ser>
        <c:ser>
          <c:idx val="1"/>
          <c:order val="1"/>
          <c:tx>
            <c:v>experienced user manual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3.3801420439999998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'Fig3C,D,E'!$G$24</c:f>
              <c:numCache>
                <c:formatCode>General</c:formatCode>
                <c:ptCount val="1"/>
                <c:pt idx="0">
                  <c:v>24.142179018634032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6-4914-B650-4AD4F8247541}"/>
            </c:ext>
          </c:extLst>
        </c:ser>
        <c:ser>
          <c:idx val="2"/>
          <c:order val="2"/>
          <c:tx>
            <c:v>automated</c:v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2.1197999999999997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'Fig3C,D,E'!$G$27</c:f>
              <c:numCache>
                <c:formatCode>General</c:formatCode>
                <c:ptCount val="1"/>
                <c:pt idx="0">
                  <c:v>35.922852811596954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6-4914-B650-4AD4F824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360448"/>
        <c:axId val="192361008"/>
      </c:barChart>
      <c:catAx>
        <c:axId val="192360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361008"/>
        <c:crosses val="autoZero"/>
        <c:auto val="1"/>
        <c:lblAlgn val="ctr"/>
        <c:lblOffset val="100"/>
        <c:noMultiLvlLbl val="0"/>
      </c:catAx>
      <c:valAx>
        <c:axId val="192361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Total Injections / min</a:t>
                </a:r>
              </a:p>
            </c:rich>
          </c:tx>
          <c:layout>
            <c:manualLayout>
              <c:xMode val="edge"/>
              <c:yMode val="edge"/>
              <c:x val="5.2891076185767175E-2"/>
              <c:y val="0.249182836711034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2360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30139175862914"/>
          <c:y val="0.16549714015915473"/>
          <c:w val="0.73708283656117646"/>
          <c:h val="0.73099135980482266"/>
        </c:manualLayout>
      </c:layout>
      <c:barChart>
        <c:barDir val="col"/>
        <c:grouping val="clustered"/>
        <c:varyColors val="0"/>
        <c:ser>
          <c:idx val="0"/>
          <c:order val="0"/>
          <c:tx>
            <c:v>new user manual</c:v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4.2593924280000008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'Fig3C,D,E'!$D$21</c:f>
              <c:numCache>
                <c:formatCode>General</c:formatCode>
                <c:ptCount val="1"/>
                <c:pt idx="0">
                  <c:v>7.4640522875816995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9-411C-A3A9-216A2374502D}"/>
            </c:ext>
          </c:extLst>
        </c:ser>
        <c:ser>
          <c:idx val="1"/>
          <c:order val="1"/>
          <c:tx>
            <c:v>experienced user manual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2.9130377410000006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'Fig3C,D,E'!$D$24</c:f>
              <c:numCache>
                <c:formatCode>General</c:formatCode>
                <c:ptCount val="1"/>
                <c:pt idx="0">
                  <c:v>20.414634146341463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49-411C-A3A9-216A2374502D}"/>
            </c:ext>
          </c:extLst>
        </c:ser>
        <c:ser>
          <c:idx val="2"/>
          <c:order val="2"/>
          <c:tx>
            <c:v>automated</c:v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9.11509303500000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'Fig3C,D,E'!$D$27</c:f>
              <c:numCache>
                <c:formatCode>General</c:formatCode>
                <c:ptCount val="1"/>
                <c:pt idx="0">
                  <c:v>43.736285024261804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49-411C-A3A9-216A23745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484880"/>
        <c:axId val="195485440"/>
      </c:barChart>
      <c:catAx>
        <c:axId val="1954848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485440"/>
        <c:crosses val="autoZero"/>
        <c:auto val="1"/>
        <c:lblAlgn val="ctr"/>
        <c:lblOffset val="100"/>
        <c:noMultiLvlLbl val="0"/>
      </c:catAx>
      <c:valAx>
        <c:axId val="1954854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Injection</a:t>
                </a:r>
                <a:r>
                  <a:rPr lang="en-US" sz="14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Success (% total)</a:t>
                </a:r>
                <a:endParaRPr lang="en-US" sz="14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411076089664479E-2"/>
              <c:y val="0.165496911602142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548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24409288417395"/>
          <c:y val="0.16352224619480976"/>
          <c:w val="0.7128617658505485"/>
          <c:h val="0.69309046649467021"/>
        </c:manualLayout>
      </c:layout>
      <c:barChart>
        <c:barDir val="col"/>
        <c:grouping val="clustered"/>
        <c:varyColors val="0"/>
        <c:ser>
          <c:idx val="0"/>
          <c:order val="0"/>
          <c:tx>
            <c:v>new user manual</c:v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0.6740855860000001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'Fig3C,D,E'!$H$21</c:f>
              <c:numCache>
                <c:formatCode>General</c:formatCode>
                <c:ptCount val="1"/>
                <c:pt idx="0">
                  <c:v>1.0957801646213443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4-4041-942F-09DCB1E387F1}"/>
            </c:ext>
          </c:extLst>
        </c:ser>
        <c:ser>
          <c:idx val="1"/>
          <c:order val="1"/>
          <c:tx>
            <c:v>experienced user manual</c:v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1.0538333409999998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'Fig3C,D,E'!$H$24</c:f>
              <c:numCache>
                <c:formatCode>General</c:formatCode>
                <c:ptCount val="1"/>
                <c:pt idx="0">
                  <c:v>4.9596883524339308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44-4041-942F-09DCB1E387F1}"/>
            </c:ext>
          </c:extLst>
        </c:ser>
        <c:ser>
          <c:idx val="2"/>
          <c:order val="2"/>
          <c:tx>
            <c:v>automated</c:v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fixedVal"/>
            <c:noEndCap val="0"/>
            <c:val val="2.4789999999999996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'Fig3C,D,E'!$H$27</c:f>
              <c:numCache>
                <c:formatCode>General</c:formatCode>
                <c:ptCount val="1"/>
                <c:pt idx="0">
                  <c:v>15.521317921265808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44-4041-942F-09DCB1E38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488800"/>
        <c:axId val="195489360"/>
      </c:barChart>
      <c:catAx>
        <c:axId val="1954888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489360"/>
        <c:crosses val="autoZero"/>
        <c:auto val="1"/>
        <c:lblAlgn val="ctr"/>
        <c:lblOffset val="100"/>
        <c:noMultiLvlLbl val="0"/>
      </c:catAx>
      <c:valAx>
        <c:axId val="195489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Successful Injections / min</a:t>
                </a:r>
              </a:p>
            </c:rich>
          </c:tx>
          <c:layout>
            <c:manualLayout>
              <c:xMode val="edge"/>
              <c:yMode val="edge"/>
              <c:x val="4.2369774982285405E-2"/>
              <c:y val="0.159049123835232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548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613555</xdr:colOff>
      <xdr:row>30</xdr:row>
      <xdr:rowOff>3564</xdr:rowOff>
    </xdr:from>
    <xdr:to>
      <xdr:col>6</xdr:col>
      <xdr:colOff>301890</xdr:colOff>
      <xdr:row>46</xdr:row>
      <xdr:rowOff>126958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4DA8F4-A330-499E-962B-8FB20DA6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350</xdr:rowOff>
    </xdr:from>
    <xdr:to>
      <xdr:col>2</xdr:col>
      <xdr:colOff>536563</xdr:colOff>
      <xdr:row>46</xdr:row>
      <xdr:rowOff>97692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51E9A1-B1BB-4DC2-BA5A-6F14F19A2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451157</xdr:colOff>
      <xdr:row>30</xdr:row>
      <xdr:rowOff>1936</xdr:rowOff>
    </xdr:from>
    <xdr:to>
      <xdr:col>8</xdr:col>
      <xdr:colOff>604822</xdr:colOff>
      <xdr:row>46</xdr:row>
      <xdr:rowOff>161646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F23F69F-5FD7-4CDB-B245-3AA83514A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9AC7-9B2A-4509-BA52-946CBC07AA29}">
  <dimension ref="A1:D13"/>
  <sheetViews>
    <sheetView workbookViewId="0">
      <selection activeCell="C16" sqref="C16"/>
    </sheetView>
  </sheetViews>
  <sheetFormatPr defaultRowHeight="14.4" x14ac:dyDescent="0.3"/>
  <cols>
    <col min="1" max="1" width="14.88671875" customWidth="1"/>
    <col min="2" max="2" width="15" customWidth="1"/>
    <col min="3" max="3" width="19.88671875" customWidth="1"/>
    <col min="4" max="4" width="24.88671875" customWidth="1"/>
  </cols>
  <sheetData>
    <row r="1" spans="1:4" x14ac:dyDescent="0.3">
      <c r="A1" t="s">
        <v>19</v>
      </c>
    </row>
    <row r="3" spans="1:4" x14ac:dyDescent="0.3">
      <c r="A3" t="s">
        <v>20</v>
      </c>
      <c r="B3" t="s">
        <v>24</v>
      </c>
      <c r="C3" t="s">
        <v>25</v>
      </c>
      <c r="D3" t="s">
        <v>21</v>
      </c>
    </row>
    <row r="4" spans="1:4" x14ac:dyDescent="0.3">
      <c r="A4">
        <v>75</v>
      </c>
      <c r="B4">
        <v>314</v>
      </c>
      <c r="C4">
        <v>110</v>
      </c>
      <c r="D4">
        <f t="shared" ref="D4:D5" si="0">(C4/B4)*100</f>
        <v>35.031847133757957</v>
      </c>
    </row>
    <row r="5" spans="1:4" x14ac:dyDescent="0.3">
      <c r="A5">
        <v>100</v>
      </c>
      <c r="B5">
        <v>185</v>
      </c>
      <c r="C5">
        <v>65</v>
      </c>
      <c r="D5">
        <f t="shared" si="0"/>
        <v>35.135135135135137</v>
      </c>
    </row>
    <row r="6" spans="1:4" x14ac:dyDescent="0.3">
      <c r="A6">
        <v>125</v>
      </c>
      <c r="B6">
        <v>287</v>
      </c>
      <c r="C6">
        <v>23</v>
      </c>
      <c r="D6">
        <f>(C6/B6)*100</f>
        <v>8.0139372822299642</v>
      </c>
    </row>
    <row r="8" spans="1:4" x14ac:dyDescent="0.3">
      <c r="A8" t="s">
        <v>22</v>
      </c>
    </row>
    <row r="10" spans="1:4" x14ac:dyDescent="0.3">
      <c r="A10" t="s">
        <v>23</v>
      </c>
    </row>
    <row r="11" spans="1:4" x14ac:dyDescent="0.3">
      <c r="A11">
        <v>10</v>
      </c>
      <c r="B11">
        <v>163</v>
      </c>
      <c r="C11">
        <v>111</v>
      </c>
      <c r="D11">
        <f t="shared" ref="D11:D13" si="1">(C11/B11)*100</f>
        <v>68.098159509202446</v>
      </c>
    </row>
    <row r="12" spans="1:4" x14ac:dyDescent="0.3">
      <c r="A12">
        <v>15</v>
      </c>
      <c r="B12">
        <v>170</v>
      </c>
      <c r="C12">
        <v>37</v>
      </c>
      <c r="D12">
        <f t="shared" si="1"/>
        <v>21.764705882352942</v>
      </c>
    </row>
    <row r="13" spans="1:4" x14ac:dyDescent="0.3">
      <c r="A13">
        <v>25</v>
      </c>
      <c r="B13">
        <v>169</v>
      </c>
      <c r="C13">
        <v>19</v>
      </c>
      <c r="D13">
        <f t="shared" si="1"/>
        <v>11.242603550295858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28FF-19DF-4843-83AB-3B206BCE6CE9}">
  <dimension ref="A2:I28"/>
  <sheetViews>
    <sheetView tabSelected="1" zoomScale="104" zoomScaleNormal="104" workbookViewId="0">
      <selection activeCell="H24" sqref="H24"/>
    </sheetView>
  </sheetViews>
  <sheetFormatPr defaultRowHeight="14.4" x14ac:dyDescent="0.3"/>
  <cols>
    <col min="1" max="1" width="31.109375" customWidth="1"/>
    <col min="2" max="2" width="10" customWidth="1"/>
    <col min="3" max="3" width="12.5546875" customWidth="1"/>
    <col min="4" max="4" width="10.5546875" customWidth="1"/>
    <col min="5" max="5" width="15.44140625" customWidth="1"/>
    <col min="6" max="6" width="14" customWidth="1"/>
    <col min="7" max="7" width="22.109375" customWidth="1"/>
    <col min="8" max="8" width="23.44140625" customWidth="1"/>
    <col min="9" max="9" width="22.109375" customWidth="1"/>
    <col min="10" max="11" width="27.33203125" customWidth="1"/>
    <col min="12" max="12" width="19.109375" customWidth="1"/>
    <col min="13" max="13" width="24" customWidth="1"/>
  </cols>
  <sheetData>
    <row r="2" spans="1:9" x14ac:dyDescent="0.3">
      <c r="D2" s="1" t="s">
        <v>16</v>
      </c>
      <c r="G2" s="1" t="s">
        <v>17</v>
      </c>
      <c r="H2" s="1" t="s">
        <v>18</v>
      </c>
    </row>
    <row r="3" spans="1:9" x14ac:dyDescent="0.3">
      <c r="B3" t="s">
        <v>3</v>
      </c>
      <c r="C3" t="s">
        <v>4</v>
      </c>
      <c r="D3" s="2" t="s">
        <v>5</v>
      </c>
      <c r="E3" t="s">
        <v>6</v>
      </c>
      <c r="F3" t="s">
        <v>7</v>
      </c>
      <c r="G3" s="2" t="s">
        <v>8</v>
      </c>
      <c r="H3" s="2" t="s">
        <v>9</v>
      </c>
    </row>
    <row r="4" spans="1:9" x14ac:dyDescent="0.3">
      <c r="A4" t="s">
        <v>0</v>
      </c>
      <c r="B4">
        <v>60</v>
      </c>
      <c r="C4">
        <v>2</v>
      </c>
      <c r="D4" s="2">
        <f>E4*100</f>
        <v>3.3333333333333335</v>
      </c>
      <c r="E4">
        <f>C4/B4</f>
        <v>3.3333333333333333E-2</v>
      </c>
      <c r="F4">
        <v>6.78</v>
      </c>
      <c r="G4" s="2">
        <f>B4/F4</f>
        <v>8.8495575221238933</v>
      </c>
      <c r="H4" s="2">
        <f>C4/F4</f>
        <v>0.29498525073746312</v>
      </c>
    </row>
    <row r="5" spans="1:9" x14ac:dyDescent="0.3">
      <c r="B5">
        <v>30</v>
      </c>
      <c r="C5">
        <v>4</v>
      </c>
      <c r="D5" s="2">
        <f>E5*100</f>
        <v>13.333333333333334</v>
      </c>
      <c r="E5">
        <f>C5/B5</f>
        <v>0.13333333333333333</v>
      </c>
      <c r="F5">
        <v>2.33</v>
      </c>
      <c r="G5" s="2">
        <f>B5/F5</f>
        <v>12.875536480686694</v>
      </c>
      <c r="H5" s="2">
        <f>C5/F5</f>
        <v>1.7167381974248928</v>
      </c>
    </row>
    <row r="6" spans="1:9" x14ac:dyDescent="0.3">
      <c r="B6">
        <v>30</v>
      </c>
      <c r="C6">
        <v>1</v>
      </c>
      <c r="D6" s="2">
        <f>E6*100</f>
        <v>3.3333333333333335</v>
      </c>
      <c r="E6">
        <f>C6/B6</f>
        <v>3.3333333333333333E-2</v>
      </c>
      <c r="F6">
        <v>2.06</v>
      </c>
      <c r="G6" s="2">
        <f>B6/F6</f>
        <v>14.563106796116504</v>
      </c>
      <c r="H6" s="2">
        <f>C6/F6</f>
        <v>0.4854368932038835</v>
      </c>
    </row>
    <row r="7" spans="1:9" x14ac:dyDescent="0.3">
      <c r="B7">
        <v>36</v>
      </c>
      <c r="C7">
        <v>2</v>
      </c>
      <c r="D7" s="2">
        <f t="shared" ref="D7:D8" si="0">E7*100</f>
        <v>5.5555555555555554</v>
      </c>
      <c r="E7">
        <f t="shared" ref="E7:E8" si="1">C7/B7</f>
        <v>5.5555555555555552E-2</v>
      </c>
      <c r="F7">
        <v>2.08</v>
      </c>
      <c r="G7" s="2">
        <f t="shared" ref="G7:G8" si="2">B7/F7</f>
        <v>17.307692307692307</v>
      </c>
      <c r="H7" s="2">
        <f t="shared" ref="H7:H8" si="3">C7/F7</f>
        <v>0.96153846153846145</v>
      </c>
    </row>
    <row r="8" spans="1:9" x14ac:dyDescent="0.3">
      <c r="B8">
        <v>34</v>
      </c>
      <c r="C8">
        <v>4</v>
      </c>
      <c r="D8" s="2">
        <f t="shared" si="0"/>
        <v>11.76470588235294</v>
      </c>
      <c r="E8">
        <f t="shared" si="1"/>
        <v>0.11764705882352941</v>
      </c>
      <c r="F8">
        <v>1.98</v>
      </c>
      <c r="G8" s="2">
        <f t="shared" si="2"/>
        <v>17.171717171717173</v>
      </c>
      <c r="H8" s="2">
        <f t="shared" si="3"/>
        <v>2.0202020202020203</v>
      </c>
    </row>
    <row r="10" spans="1:9" x14ac:dyDescent="0.3">
      <c r="A10" t="s">
        <v>1</v>
      </c>
      <c r="B10">
        <v>40</v>
      </c>
      <c r="C10">
        <v>9</v>
      </c>
      <c r="D10" s="2">
        <f>E10*100</f>
        <v>22.5</v>
      </c>
      <c r="E10">
        <f>C10/B10</f>
        <v>0.22500000000000001</v>
      </c>
      <c r="F10">
        <v>1.63</v>
      </c>
      <c r="G10" s="2">
        <f>B10/F10</f>
        <v>24.539877300613497</v>
      </c>
      <c r="H10" s="2">
        <f>C10/F10</f>
        <v>5.5214723926380369</v>
      </c>
    </row>
    <row r="11" spans="1:9" x14ac:dyDescent="0.3">
      <c r="B11">
        <v>30</v>
      </c>
      <c r="C11">
        <v>5</v>
      </c>
      <c r="D11" s="2">
        <f>E11*100</f>
        <v>16.666666666666664</v>
      </c>
      <c r="E11">
        <f>C11/B11</f>
        <v>0.16666666666666666</v>
      </c>
      <c r="F11">
        <v>1.67</v>
      </c>
      <c r="G11" s="2">
        <f>B11/F11</f>
        <v>17.964071856287426</v>
      </c>
      <c r="H11" s="2">
        <f>C11/F11</f>
        <v>2.9940119760479043</v>
      </c>
    </row>
    <row r="12" spans="1:9" x14ac:dyDescent="0.3">
      <c r="B12">
        <v>40</v>
      </c>
      <c r="C12">
        <v>9</v>
      </c>
      <c r="D12" s="2">
        <f>E12*100</f>
        <v>22.5</v>
      </c>
      <c r="E12">
        <f>C12/B12</f>
        <v>0.22500000000000001</v>
      </c>
      <c r="F12">
        <v>1.52</v>
      </c>
      <c r="G12" s="2">
        <f>B12/F12</f>
        <v>26.315789473684209</v>
      </c>
      <c r="H12" s="2">
        <f>C12/F12</f>
        <v>5.9210526315789469</v>
      </c>
    </row>
    <row r="13" spans="1:9" x14ac:dyDescent="0.3">
      <c r="B13">
        <v>41</v>
      </c>
      <c r="C13">
        <v>7</v>
      </c>
      <c r="D13" s="5">
        <f>E13*100</f>
        <v>17.073170731707318</v>
      </c>
      <c r="E13">
        <f>C13/B13</f>
        <v>0.17073170731707318</v>
      </c>
      <c r="F13">
        <v>1.47</v>
      </c>
      <c r="G13" s="5">
        <f>B13/F13</f>
        <v>27.891156462585034</v>
      </c>
      <c r="H13" s="5">
        <f>C13/F13</f>
        <v>4.7619047619047619</v>
      </c>
    </row>
    <row r="14" spans="1:9" x14ac:dyDescent="0.3">
      <c r="B14">
        <v>30</v>
      </c>
      <c r="C14">
        <v>7</v>
      </c>
      <c r="D14" s="5">
        <f>E14*100</f>
        <v>23.333333333333332</v>
      </c>
      <c r="E14">
        <f>C14/B14</f>
        <v>0.23333333333333334</v>
      </c>
      <c r="F14">
        <v>1.25</v>
      </c>
      <c r="G14" s="5">
        <f>B14/F14</f>
        <v>24</v>
      </c>
      <c r="H14" s="5">
        <f>C14/F14</f>
        <v>5.6</v>
      </c>
    </row>
    <row r="16" spans="1:9" x14ac:dyDescent="0.3">
      <c r="A16" t="s">
        <v>2</v>
      </c>
      <c r="B16">
        <v>205</v>
      </c>
      <c r="C16">
        <v>91</v>
      </c>
      <c r="D16" s="2">
        <f>E16*100</f>
        <v>44.390243902439025</v>
      </c>
      <c r="E16">
        <f>C16/B16</f>
        <v>0.44390243902439025</v>
      </c>
      <c r="F16">
        <v>5.7</v>
      </c>
      <c r="G16" s="2">
        <f>B16/F16</f>
        <v>35.964912280701753</v>
      </c>
      <c r="H16" s="2">
        <f>C16/F16</f>
        <v>15.964912280701753</v>
      </c>
      <c r="I16" s="4"/>
    </row>
    <row r="17" spans="1:8" x14ac:dyDescent="0.3">
      <c r="B17">
        <v>180</v>
      </c>
      <c r="C17">
        <v>85</v>
      </c>
      <c r="D17" s="2">
        <f>E17*100</f>
        <v>47.222222222222221</v>
      </c>
      <c r="E17">
        <f>C17/B17</f>
        <v>0.47222222222222221</v>
      </c>
      <c r="F17">
        <v>5.05</v>
      </c>
      <c r="G17" s="2">
        <f>B17/F17</f>
        <v>35.643564356435647</v>
      </c>
      <c r="H17" s="2">
        <f>C17/F17</f>
        <v>16.831683168316832</v>
      </c>
    </row>
    <row r="18" spans="1:8" x14ac:dyDescent="0.3">
      <c r="B18">
        <v>322</v>
      </c>
      <c r="C18">
        <v>94</v>
      </c>
      <c r="D18" s="2">
        <f>E18*100</f>
        <v>29.19254658385093</v>
      </c>
      <c r="E18">
        <f>C18/B18</f>
        <v>0.29192546583850931</v>
      </c>
      <c r="F18">
        <v>8.25</v>
      </c>
      <c r="G18" s="2">
        <f>B18/F18</f>
        <v>39.030303030303031</v>
      </c>
      <c r="H18" s="2">
        <f>C18/F18</f>
        <v>11.393939393939394</v>
      </c>
    </row>
    <row r="19" spans="1:8" x14ac:dyDescent="0.3">
      <c r="B19">
        <v>157</v>
      </c>
      <c r="C19">
        <v>85</v>
      </c>
      <c r="D19" s="2">
        <f>E19*100</f>
        <v>54.140127388535028</v>
      </c>
      <c r="E19">
        <f>C19/B19</f>
        <v>0.54140127388535031</v>
      </c>
      <c r="F19">
        <v>4.75</v>
      </c>
      <c r="G19" s="2">
        <f>B19/F19</f>
        <v>33.05263157894737</v>
      </c>
      <c r="H19" s="2">
        <f>C19/F19</f>
        <v>17.894736842105264</v>
      </c>
    </row>
    <row r="20" spans="1:8" x14ac:dyDescent="0.3">
      <c r="D20" s="2"/>
      <c r="G20" s="2"/>
      <c r="H20" s="2"/>
    </row>
    <row r="21" spans="1:8" x14ac:dyDescent="0.3">
      <c r="A21" t="s">
        <v>10</v>
      </c>
      <c r="B21">
        <f>AVERAGE(B4:B8)</f>
        <v>38</v>
      </c>
      <c r="C21">
        <f t="shared" ref="C21:H21" si="4">AVERAGE(C4:C8)</f>
        <v>2.6</v>
      </c>
      <c r="D21">
        <f t="shared" si="4"/>
        <v>7.4640522875816995</v>
      </c>
      <c r="E21">
        <f t="shared" si="4"/>
        <v>7.4640522875816989E-2</v>
      </c>
      <c r="F21">
        <f t="shared" si="4"/>
        <v>3.0460000000000003</v>
      </c>
      <c r="G21">
        <f t="shared" si="4"/>
        <v>14.153522055667315</v>
      </c>
      <c r="H21">
        <f t="shared" si="4"/>
        <v>1.0957801646213443</v>
      </c>
    </row>
    <row r="22" spans="1:8" x14ac:dyDescent="0.3">
      <c r="A22" t="s">
        <v>11</v>
      </c>
      <c r="B22">
        <f>_xlfn.STDEV.P(B4:B8)</f>
        <v>11.242775458044157</v>
      </c>
      <c r="C22">
        <f t="shared" ref="C22:H22" si="5">_xlfn.STDEV.P(C4:C8)</f>
        <v>1.2</v>
      </c>
      <c r="D22">
        <f t="shared" si="5"/>
        <v>4.2593924278085975</v>
      </c>
      <c r="E22">
        <f t="shared" si="5"/>
        <v>4.2593924278085976E-2</v>
      </c>
      <c r="F22">
        <f t="shared" si="5"/>
        <v>1.870674744577475</v>
      </c>
      <c r="G22">
        <f t="shared" si="5"/>
        <v>3.1302184684095145</v>
      </c>
      <c r="H22">
        <f t="shared" si="5"/>
        <v>0.67408558558864395</v>
      </c>
    </row>
    <row r="23" spans="1:8" x14ac:dyDescent="0.3">
      <c r="D23" s="2"/>
      <c r="G23" s="2"/>
      <c r="H23" s="2"/>
    </row>
    <row r="24" spans="1:8" x14ac:dyDescent="0.3">
      <c r="A24" t="s">
        <v>12</v>
      </c>
      <c r="B24">
        <f>AVERAGE(B10:B14)</f>
        <v>36.200000000000003</v>
      </c>
      <c r="C24">
        <f t="shared" ref="C24:H24" si="6">AVERAGE(C10:C14)</f>
        <v>7.4</v>
      </c>
      <c r="D24">
        <f t="shared" si="6"/>
        <v>20.414634146341463</v>
      </c>
      <c r="E24">
        <f t="shared" si="6"/>
        <v>0.20414634146341465</v>
      </c>
      <c r="F24">
        <f t="shared" si="6"/>
        <v>1.508</v>
      </c>
      <c r="G24">
        <f t="shared" si="6"/>
        <v>24.142179018634032</v>
      </c>
      <c r="H24">
        <f t="shared" si="6"/>
        <v>4.9596883524339308</v>
      </c>
    </row>
    <row r="25" spans="1:8" x14ac:dyDescent="0.3">
      <c r="A25" t="s">
        <v>13</v>
      </c>
      <c r="B25">
        <f>_xlfn.STDEV.P(B10:B14)</f>
        <v>5.0754310161798086</v>
      </c>
      <c r="C25">
        <f t="shared" ref="C25:H25" si="7">_xlfn.STDEV.P(C10:C14)</f>
        <v>1.4966629547095767</v>
      </c>
      <c r="D25">
        <f t="shared" si="7"/>
        <v>2.9130377413070168</v>
      </c>
      <c r="E25">
        <f t="shared" si="7"/>
        <v>2.9130377413070171E-2</v>
      </c>
      <c r="F25">
        <f t="shared" si="7"/>
        <v>0.1478377489006106</v>
      </c>
      <c r="G25">
        <f t="shared" si="7"/>
        <v>3.3801420441107033</v>
      </c>
      <c r="H25">
        <f t="shared" si="7"/>
        <v>1.0538333413227678</v>
      </c>
    </row>
    <row r="26" spans="1:8" x14ac:dyDescent="0.3">
      <c r="D26" s="2"/>
      <c r="G26" s="2"/>
      <c r="H26" s="2"/>
    </row>
    <row r="27" spans="1:8" x14ac:dyDescent="0.3">
      <c r="A27" t="s">
        <v>14</v>
      </c>
      <c r="B27">
        <f>AVERAGE(B16:B19)</f>
        <v>216</v>
      </c>
      <c r="C27">
        <f>AVERAGE(C16:C19)</f>
        <v>88.75</v>
      </c>
      <c r="D27" s="2">
        <f>E27*100</f>
        <v>43.736285024261804</v>
      </c>
      <c r="E27">
        <f>AVERAGE(E16:E19)</f>
        <v>0.43736285024261801</v>
      </c>
      <c r="F27">
        <f>AVERAGE(F16:F19)</f>
        <v>5.9375</v>
      </c>
      <c r="G27" s="2">
        <f>AVERAGE(G16:G19)</f>
        <v>35.922852811596954</v>
      </c>
      <c r="H27" s="2">
        <f>AVERAGE(H16:H19)</f>
        <v>15.521317921265808</v>
      </c>
    </row>
    <row r="28" spans="1:8" x14ac:dyDescent="0.3">
      <c r="A28" t="s">
        <v>15</v>
      </c>
      <c r="B28">
        <f>_xlfn.STDEV.P(B16:B19)</f>
        <v>63.509841757006448</v>
      </c>
      <c r="C28">
        <f>_xlfn.STDEV.P(C16:C19)</f>
        <v>3.897114317029974</v>
      </c>
      <c r="D28" s="3">
        <f>E28*100</f>
        <v>9.115093034717237</v>
      </c>
      <c r="E28">
        <f>_xlfn.STDEV.P(E16:E19)</f>
        <v>9.1150930347172365E-2</v>
      </c>
      <c r="F28">
        <f>_xlfn.STDEV.P(F16:F19)</f>
        <v>1.3785748982191726</v>
      </c>
      <c r="G28" s="3">
        <f>_xlfn.STDEV.P(G16:G19)</f>
        <v>2.1197988009606425</v>
      </c>
      <c r="H28" s="3">
        <f>_xlfn.STDEV.P(H16:H19)</f>
        <v>2.4790221821333471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Fig3A,B</vt:lpstr>
      <vt:lpstr>Fig3C,D,E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Gabi</cp:lastModifiedBy>
  <dcterms:created xsi:type="dcterms:W3CDTF">2018-08-10T19:52:51Z</dcterms:created>
  <dcterms:modified xsi:type="dcterms:W3CDTF">2019-06-07T13:45:32Z</dcterms:modified>
</cp:coreProperties>
</file>