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efaultThemeVersion="166925"/>
  <mc:AlternateContent xmlns:mc="http://schemas.openxmlformats.org/markup-compatibility/2006">
    <mc:Choice Requires="x15">
      <x15ac:absPath xmlns:x15ac="http://schemas.microsoft.com/office/spreadsheetml/2010/11/ac" url="/Users/fionapanayi/Downloads/"/>
    </mc:Choice>
  </mc:AlternateContent>
  <xr:revisionPtr revIDLastSave="0" documentId="13_ncr:1_{A6F1378C-5206-AF4E-B528-6008B04CEA2C}" xr6:coauthVersionLast="47" xr6:coauthVersionMax="47" xr10:uidLastSave="{00000000-0000-0000-0000-000000000000}"/>
  <bookViews>
    <workbookView xWindow="520" yWindow="460" windowWidth="28280" windowHeight="17540" xr2:uid="{00000000-000D-0000-FFFF-FFFF00000000}"/>
  </bookViews>
  <sheets>
    <sheet name="Legend" sheetId="10" r:id="rId1"/>
    <sheet name="AQUA Peptide information" sheetId="8" r:id="rId2"/>
    <sheet name="Figure_1A" sheetId="1" r:id="rId3"/>
    <sheet name="Figure_1B" sheetId="2" r:id="rId4"/>
    <sheet name="Figure_2" sheetId="7" r:id="rId5"/>
    <sheet name="Figure_2_pvalues" sheetId="9" r:id="rId6"/>
    <sheet name="Figure_7C" sheetId="3" r:id="rId7"/>
  </sheet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A16" i="7" l="1"/>
  <c r="S25" i="7" s="1"/>
  <c r="CA14" i="7"/>
  <c r="S24" i="7" s="1"/>
  <c r="CA10" i="7"/>
  <c r="S23" i="7" s="1"/>
  <c r="CA8" i="7"/>
  <c r="S22" i="7" s="1"/>
  <c r="CA6" i="7"/>
  <c r="S21" i="7" s="1"/>
  <c r="CA4" i="7"/>
  <c r="S20" i="7" s="1"/>
  <c r="BW16" i="7"/>
  <c r="R25" i="7" s="1"/>
  <c r="BW14" i="7"/>
  <c r="R24" i="7" s="1"/>
  <c r="BW10" i="7"/>
  <c r="R23" i="7" s="1"/>
  <c r="BW8" i="7"/>
  <c r="R22" i="7" s="1"/>
  <c r="BW6" i="7"/>
  <c r="R21" i="7" s="1"/>
  <c r="BW4" i="7"/>
  <c r="R20" i="7" s="1"/>
  <c r="BS16" i="7"/>
  <c r="Q25" i="7" s="1"/>
  <c r="BS14" i="7"/>
  <c r="Q24" i="7" s="1"/>
  <c r="BS10" i="7"/>
  <c r="Q23" i="7" s="1"/>
  <c r="BS8" i="7"/>
  <c r="Q22" i="7" s="1"/>
  <c r="BS6" i="7"/>
  <c r="Q21" i="7" s="1"/>
  <c r="BS4" i="7"/>
  <c r="Q20" i="7" s="1"/>
  <c r="BO16" i="7"/>
  <c r="P25" i="7" s="1"/>
  <c r="BO14" i="7"/>
  <c r="P24" i="7" s="1"/>
  <c r="BO10" i="7"/>
  <c r="P23" i="7" s="1"/>
  <c r="BO8" i="7"/>
  <c r="P22" i="7" s="1"/>
  <c r="BO6" i="7"/>
  <c r="P21" i="7" s="1"/>
  <c r="BO4" i="7"/>
  <c r="P20" i="7" s="1"/>
  <c r="BK16" i="7"/>
  <c r="O25" i="7" s="1"/>
  <c r="BK14" i="7"/>
  <c r="O24" i="7" s="1"/>
  <c r="BK10" i="7"/>
  <c r="O23" i="7" s="1"/>
  <c r="BK8" i="7"/>
  <c r="O22" i="7" s="1"/>
  <c r="BK6" i="7"/>
  <c r="O21" i="7" s="1"/>
  <c r="BK4" i="7"/>
  <c r="O20" i="7" s="1"/>
  <c r="BG16" i="7"/>
  <c r="N25" i="7" s="1"/>
  <c r="BG14" i="7"/>
  <c r="N24" i="7" s="1"/>
  <c r="BG10" i="7"/>
  <c r="N23" i="7" s="1"/>
  <c r="BG8" i="7"/>
  <c r="N22" i="7" s="1"/>
  <c r="BG6" i="7"/>
  <c r="N21" i="7" s="1"/>
  <c r="BG4" i="7"/>
  <c r="N20" i="7" s="1"/>
  <c r="BC16" i="7"/>
  <c r="M25" i="7" s="1"/>
  <c r="BC14" i="7"/>
  <c r="M24" i="7" s="1"/>
  <c r="BC10" i="7"/>
  <c r="M23" i="7" s="1"/>
  <c r="BC8" i="7"/>
  <c r="M22" i="7" s="1"/>
  <c r="BC6" i="7"/>
  <c r="M21" i="7" s="1"/>
  <c r="BC4" i="7"/>
  <c r="M20" i="7" s="1"/>
  <c r="AY16" i="7"/>
  <c r="L25" i="7" s="1"/>
  <c r="AY14" i="7"/>
  <c r="L24" i="7" s="1"/>
  <c r="AY10" i="7"/>
  <c r="L23" i="7" s="1"/>
  <c r="AY8" i="7"/>
  <c r="L22" i="7" s="1"/>
  <c r="AY6" i="7"/>
  <c r="L21" i="7" s="1"/>
  <c r="AY4" i="7"/>
  <c r="L20" i="7" s="1"/>
  <c r="AU16" i="7"/>
  <c r="K25" i="7" s="1"/>
  <c r="AU14" i="7"/>
  <c r="K24" i="7" s="1"/>
  <c r="AU10" i="7"/>
  <c r="K23" i="7" s="1"/>
  <c r="AU8" i="7"/>
  <c r="K22" i="7" s="1"/>
  <c r="AU6" i="7"/>
  <c r="K21" i="7" s="1"/>
  <c r="AU4" i="7"/>
  <c r="K20" i="7" s="1"/>
  <c r="AQ16" i="7"/>
  <c r="J25" i="7" s="1"/>
  <c r="AQ14" i="7"/>
  <c r="J24" i="7" s="1"/>
  <c r="AQ10" i="7"/>
  <c r="J23" i="7" s="1"/>
  <c r="AQ8" i="7"/>
  <c r="J22" i="7" s="1"/>
  <c r="AQ6" i="7"/>
  <c r="J21" i="7" s="1"/>
  <c r="AQ4" i="7"/>
  <c r="J20" i="7" s="1"/>
  <c r="AM16" i="7"/>
  <c r="I25" i="7" s="1"/>
  <c r="AM14" i="7"/>
  <c r="I24" i="7" s="1"/>
  <c r="AM10" i="7"/>
  <c r="I23" i="7" s="1"/>
  <c r="AM8" i="7"/>
  <c r="I22" i="7" s="1"/>
  <c r="AM6" i="7"/>
  <c r="I21" i="7" s="1"/>
  <c r="AM4" i="7"/>
  <c r="I20" i="7" s="1"/>
  <c r="AI16" i="7"/>
  <c r="H25" i="7" s="1"/>
  <c r="AI14" i="7"/>
  <c r="H24" i="7" s="1"/>
  <c r="AI10" i="7"/>
  <c r="H23" i="7" s="1"/>
  <c r="AI8" i="7"/>
  <c r="H22" i="7" s="1"/>
  <c r="AI6" i="7"/>
  <c r="H21" i="7" s="1"/>
  <c r="AI4" i="7"/>
  <c r="H20" i="7" s="1"/>
  <c r="AE16" i="7"/>
  <c r="G25" i="7" s="1"/>
  <c r="AE14" i="7"/>
  <c r="G24" i="7" s="1"/>
  <c r="AE10" i="7"/>
  <c r="G23" i="7" s="1"/>
  <c r="AE8" i="7"/>
  <c r="G22" i="7" s="1"/>
  <c r="AE6" i="7"/>
  <c r="G21" i="7" s="1"/>
  <c r="AE4" i="7"/>
  <c r="G20" i="7" s="1"/>
  <c r="AA16" i="7"/>
  <c r="F25" i="7" s="1"/>
  <c r="AA14" i="7"/>
  <c r="F24" i="7" s="1"/>
  <c r="AA10" i="7"/>
  <c r="F23" i="7" s="1"/>
  <c r="AA8" i="7"/>
  <c r="F22" i="7" s="1"/>
  <c r="AA6" i="7"/>
  <c r="F21" i="7" s="1"/>
  <c r="AA4" i="7"/>
  <c r="F20" i="7" s="1"/>
  <c r="W16" i="7"/>
  <c r="E25" i="7" s="1"/>
  <c r="W14" i="7"/>
  <c r="E24" i="7" s="1"/>
  <c r="W10" i="7"/>
  <c r="E23" i="7" s="1"/>
  <c r="W8" i="7"/>
  <c r="E22" i="7" s="1"/>
  <c r="W6" i="7"/>
  <c r="E21" i="7" s="1"/>
  <c r="W4" i="7"/>
  <c r="E20" i="7" s="1"/>
  <c r="S16" i="7"/>
  <c r="D25" i="7" s="1"/>
  <c r="S14" i="7"/>
  <c r="D24" i="7" s="1"/>
  <c r="S10" i="7"/>
  <c r="D23" i="7" s="1"/>
  <c r="S8" i="7"/>
  <c r="D22" i="7" s="1"/>
  <c r="S6" i="7"/>
  <c r="D21" i="7" s="1"/>
  <c r="S4" i="7"/>
  <c r="D20" i="7" s="1"/>
  <c r="O16" i="7"/>
  <c r="C25" i="7" s="1"/>
  <c r="O14" i="7"/>
  <c r="C24" i="7" s="1"/>
  <c r="O10" i="7"/>
  <c r="C23" i="7" s="1"/>
  <c r="O8" i="7"/>
  <c r="C22" i="7" s="1"/>
  <c r="O6" i="7"/>
  <c r="C21" i="7" s="1"/>
  <c r="O4" i="7"/>
  <c r="C20" i="7" s="1"/>
  <c r="K16" i="7"/>
  <c r="B25" i="7" s="1"/>
  <c r="K14" i="7"/>
  <c r="B24" i="7" s="1"/>
  <c r="K10" i="7"/>
  <c r="B23" i="7" s="1"/>
  <c r="K8" i="7"/>
  <c r="B22" i="7" s="1"/>
  <c r="K6" i="7"/>
  <c r="B21" i="7" s="1"/>
  <c r="K4" i="7"/>
  <c r="B20" i="7" s="1"/>
  <c r="D25" i="3"/>
  <c r="B25" i="3"/>
  <c r="AQ16" i="3"/>
  <c r="J25" i="3" s="1"/>
  <c r="AQ14" i="3"/>
  <c r="J24" i="3" s="1"/>
  <c r="AQ10" i="3"/>
  <c r="J23" i="3"/>
  <c r="AQ8" i="3"/>
  <c r="J22" i="3" s="1"/>
  <c r="AQ6" i="3"/>
  <c r="J21" i="3" s="1"/>
  <c r="AQ4" i="3"/>
  <c r="J20" i="3"/>
  <c r="AM16" i="3"/>
  <c r="I25" i="3" s="1"/>
  <c r="AM14" i="3"/>
  <c r="I24" i="3" s="1"/>
  <c r="AM10" i="3"/>
  <c r="I23" i="3"/>
  <c r="AM8" i="3"/>
  <c r="I22" i="3"/>
  <c r="AM6" i="3"/>
  <c r="I21" i="3" s="1"/>
  <c r="AM4" i="3"/>
  <c r="I20" i="3" s="1"/>
  <c r="AI16" i="3"/>
  <c r="H25" i="3" s="1"/>
  <c r="AI14" i="3"/>
  <c r="H24" i="3"/>
  <c r="AI10" i="3"/>
  <c r="H23" i="3"/>
  <c r="AI8" i="3"/>
  <c r="H22" i="3" s="1"/>
  <c r="AI6" i="3"/>
  <c r="H21" i="3"/>
  <c r="AI4" i="3"/>
  <c r="H20" i="3"/>
  <c r="AE16" i="3"/>
  <c r="G25" i="3" s="1"/>
  <c r="AE14" i="3"/>
  <c r="G24" i="3"/>
  <c r="AE10" i="3"/>
  <c r="G23" i="3" s="1"/>
  <c r="AE8" i="3"/>
  <c r="G22" i="3" s="1"/>
  <c r="AE6" i="3"/>
  <c r="G21" i="3" s="1"/>
  <c r="AE4" i="3"/>
  <c r="G20" i="3"/>
  <c r="AA16" i="3"/>
  <c r="F25" i="3"/>
  <c r="F33" i="3" s="1"/>
  <c r="AA14" i="3"/>
  <c r="F24" i="3" s="1"/>
  <c r="AA10" i="3"/>
  <c r="F23" i="3" s="1"/>
  <c r="AA8" i="3"/>
  <c r="F22" i="3" s="1"/>
  <c r="AA6" i="3"/>
  <c r="F21" i="3"/>
  <c r="F26" i="3"/>
  <c r="AA4" i="3"/>
  <c r="F20" i="3" s="1"/>
  <c r="F29" i="3" s="1"/>
  <c r="W16" i="3"/>
  <c r="E25" i="3" s="1"/>
  <c r="E33" i="3" s="1"/>
  <c r="W14" i="3"/>
  <c r="E24" i="3" s="1"/>
  <c r="W10" i="3"/>
  <c r="E23" i="3" s="1"/>
  <c r="W8" i="3"/>
  <c r="E22" i="3"/>
  <c r="W6" i="3"/>
  <c r="E21" i="3"/>
  <c r="E26" i="3"/>
  <c r="E32" i="3" s="1"/>
  <c r="W4" i="3"/>
  <c r="E20" i="3" s="1"/>
  <c r="S14" i="3"/>
  <c r="D24" i="3" s="1"/>
  <c r="S10" i="3"/>
  <c r="D23" i="3" s="1"/>
  <c r="S8" i="3"/>
  <c r="D22" i="3" s="1"/>
  <c r="S6" i="3"/>
  <c r="D21" i="3"/>
  <c r="S4" i="3"/>
  <c r="D20" i="3"/>
  <c r="O16" i="3"/>
  <c r="C25" i="3" s="1"/>
  <c r="O14" i="3"/>
  <c r="C24" i="3"/>
  <c r="O10" i="3"/>
  <c r="C23" i="3" s="1"/>
  <c r="O8" i="3"/>
  <c r="C22" i="3"/>
  <c r="O6" i="3"/>
  <c r="C21" i="3"/>
  <c r="C26" i="3" s="1"/>
  <c r="C32" i="3" s="1"/>
  <c r="O4" i="3"/>
  <c r="C20" i="3" s="1"/>
  <c r="K14" i="3"/>
  <c r="B24" i="3" s="1"/>
  <c r="K10" i="3"/>
  <c r="B23" i="3" s="1"/>
  <c r="K8" i="3"/>
  <c r="B22" i="3" s="1"/>
  <c r="B26" i="3" s="1"/>
  <c r="B31" i="3" s="1"/>
  <c r="K6" i="3"/>
  <c r="B21" i="3"/>
  <c r="K4" i="3"/>
  <c r="B20" i="3"/>
  <c r="D14" i="1"/>
  <c r="B14" i="1"/>
  <c r="BG8" i="1"/>
  <c r="N14" i="1" s="1"/>
  <c r="BG6" i="1"/>
  <c r="N13" i="1" s="1"/>
  <c r="BG4" i="1"/>
  <c r="N12" i="1" s="1"/>
  <c r="BC8" i="1"/>
  <c r="M14" i="1" s="1"/>
  <c r="BC6" i="1"/>
  <c r="M13" i="1" s="1"/>
  <c r="BC4" i="1"/>
  <c r="M12" i="1" s="1"/>
  <c r="AY8" i="1"/>
  <c r="L14" i="1" s="1"/>
  <c r="AY6" i="1"/>
  <c r="L13" i="1" s="1"/>
  <c r="AY4" i="1"/>
  <c r="L12" i="1" s="1"/>
  <c r="AU8" i="1"/>
  <c r="K14" i="1" s="1"/>
  <c r="AU6" i="1"/>
  <c r="K13" i="1" s="1"/>
  <c r="AU4" i="1"/>
  <c r="K12" i="1" s="1"/>
  <c r="AQ8" i="1"/>
  <c r="J14" i="1" s="1"/>
  <c r="AQ6" i="1"/>
  <c r="J13" i="1" s="1"/>
  <c r="AQ4" i="1"/>
  <c r="J12" i="1" s="1"/>
  <c r="AM8" i="1"/>
  <c r="I14" i="1" s="1"/>
  <c r="AM6" i="1"/>
  <c r="I13" i="1" s="1"/>
  <c r="AM4" i="1"/>
  <c r="I12" i="1" s="1"/>
  <c r="AI8" i="1"/>
  <c r="H14" i="1" s="1"/>
  <c r="AI6" i="1"/>
  <c r="H13" i="1" s="1"/>
  <c r="AI4" i="1"/>
  <c r="H12" i="1" s="1"/>
  <c r="AE8" i="1"/>
  <c r="G14" i="1" s="1"/>
  <c r="AE6" i="1"/>
  <c r="G13" i="1" s="1"/>
  <c r="AE4" i="1"/>
  <c r="G12" i="1" s="1"/>
  <c r="AA8" i="1"/>
  <c r="F14" i="1" s="1"/>
  <c r="AA6" i="1"/>
  <c r="F13" i="1" s="1"/>
  <c r="AA4" i="1"/>
  <c r="F12" i="1" s="1"/>
  <c r="W8" i="1"/>
  <c r="E14" i="1" s="1"/>
  <c r="W6" i="1"/>
  <c r="E13" i="1" s="1"/>
  <c r="W4" i="1"/>
  <c r="E12" i="1" s="1"/>
  <c r="K6" i="1"/>
  <c r="B13" i="1" s="1"/>
  <c r="K4" i="1"/>
  <c r="B12" i="1" s="1"/>
  <c r="O8" i="1"/>
  <c r="C14" i="1" s="1"/>
  <c r="O6" i="1"/>
  <c r="C13" i="1" s="1"/>
  <c r="O4" i="1"/>
  <c r="C12" i="1" s="1"/>
  <c r="S6" i="1"/>
  <c r="D13" i="1" s="1"/>
  <c r="S4" i="1"/>
  <c r="D12" i="1" s="1"/>
  <c r="G8" i="2"/>
  <c r="I8" i="2" s="1"/>
  <c r="G9" i="2"/>
  <c r="I9" i="2"/>
  <c r="G7" i="2"/>
  <c r="I7" i="2" s="1"/>
  <c r="E26" i="7" l="1"/>
  <c r="E30" i="7" s="1"/>
  <c r="J26" i="3"/>
  <c r="J33" i="3" s="1"/>
  <c r="G26" i="3"/>
  <c r="G29" i="3" s="1"/>
  <c r="D18" i="1"/>
  <c r="I26" i="7"/>
  <c r="I31" i="7" s="1"/>
  <c r="F30" i="3"/>
  <c r="N26" i="7"/>
  <c r="N30" i="7" s="1"/>
  <c r="E29" i="3"/>
  <c r="D26" i="7"/>
  <c r="D29" i="7" s="1"/>
  <c r="B32" i="3"/>
  <c r="F32" i="3"/>
  <c r="C31" i="3"/>
  <c r="E29" i="7"/>
  <c r="F31" i="3"/>
  <c r="B29" i="3"/>
  <c r="E31" i="3"/>
  <c r="M26" i="7"/>
  <c r="M30" i="7" s="1"/>
  <c r="C33" i="3"/>
  <c r="B30" i="3"/>
  <c r="H26" i="3"/>
  <c r="C29" i="3"/>
  <c r="H26" i="7"/>
  <c r="H30" i="7" s="1"/>
  <c r="D26" i="3"/>
  <c r="D29" i="3" s="1"/>
  <c r="E32" i="7"/>
  <c r="M15" i="1"/>
  <c r="B15" i="1"/>
  <c r="B18" i="1" s="1"/>
  <c r="H15" i="1"/>
  <c r="F15" i="1"/>
  <c r="J15" i="1"/>
  <c r="L15" i="1"/>
  <c r="D15" i="1"/>
  <c r="K15" i="1"/>
  <c r="C15" i="1"/>
  <c r="G15" i="1"/>
  <c r="E33" i="7"/>
  <c r="P33" i="7"/>
  <c r="B31" i="7"/>
  <c r="H33" i="3"/>
  <c r="C26" i="7"/>
  <c r="C30" i="7"/>
  <c r="G26" i="7"/>
  <c r="G29" i="7" s="1"/>
  <c r="K26" i="7"/>
  <c r="K29" i="7" s="1"/>
  <c r="K30" i="7"/>
  <c r="S26" i="7"/>
  <c r="S29" i="7" s="1"/>
  <c r="P26" i="7"/>
  <c r="P32" i="7" s="1"/>
  <c r="Q33" i="7"/>
  <c r="I15" i="1"/>
  <c r="D31" i="7"/>
  <c r="K31" i="7"/>
  <c r="O31" i="7"/>
  <c r="S31" i="7"/>
  <c r="H29" i="3"/>
  <c r="H32" i="3"/>
  <c r="H30" i="3"/>
  <c r="H31" i="7"/>
  <c r="E15" i="1"/>
  <c r="E18" i="1" s="1"/>
  <c r="N33" i="7"/>
  <c r="J30" i="3"/>
  <c r="K32" i="7"/>
  <c r="B30" i="7"/>
  <c r="N31" i="7"/>
  <c r="D32" i="7"/>
  <c r="I26" i="3"/>
  <c r="I33" i="3" s="1"/>
  <c r="I30" i="3"/>
  <c r="I31" i="3"/>
  <c r="K33" i="7"/>
  <c r="S32" i="7"/>
  <c r="B26" i="7"/>
  <c r="B32" i="7" s="1"/>
  <c r="O29" i="7"/>
  <c r="Q31" i="7"/>
  <c r="S33" i="7"/>
  <c r="J31" i="3"/>
  <c r="L26" i="7"/>
  <c r="L29" i="7" s="1"/>
  <c r="D33" i="7"/>
  <c r="O33" i="7"/>
  <c r="R26" i="7"/>
  <c r="R33" i="7" s="1"/>
  <c r="H32" i="7"/>
  <c r="N29" i="7"/>
  <c r="R29" i="7"/>
  <c r="N32" i="7"/>
  <c r="Q26" i="7"/>
  <c r="Q30" i="7" s="1"/>
  <c r="O26" i="7"/>
  <c r="O30" i="7" s="1"/>
  <c r="C30" i="3"/>
  <c r="P29" i="7"/>
  <c r="N15" i="1"/>
  <c r="H31" i="3"/>
  <c r="E30" i="3"/>
  <c r="H29" i="7"/>
  <c r="F26" i="7"/>
  <c r="F29" i="7" s="1"/>
  <c r="D32" i="3"/>
  <c r="J26" i="7"/>
  <c r="J30" i="7" s="1"/>
  <c r="Q29" i="7"/>
  <c r="F30" i="7"/>
  <c r="G31" i="7" l="1"/>
  <c r="G30" i="3"/>
  <c r="G30" i="7"/>
  <c r="G33" i="3"/>
  <c r="I30" i="7"/>
  <c r="D30" i="3"/>
  <c r="G32" i="3"/>
  <c r="M33" i="7"/>
  <c r="H33" i="7"/>
  <c r="I33" i="7"/>
  <c r="D31" i="3"/>
  <c r="J32" i="3"/>
  <c r="M32" i="7"/>
  <c r="L32" i="7"/>
  <c r="M31" i="7"/>
  <c r="E31" i="7"/>
  <c r="I32" i="3"/>
  <c r="M29" i="7"/>
  <c r="J29" i="3"/>
  <c r="I29" i="7"/>
  <c r="L33" i="7"/>
  <c r="F32" i="7"/>
  <c r="I29" i="3"/>
  <c r="R31" i="7"/>
  <c r="D30" i="7"/>
  <c r="L31" i="7"/>
  <c r="B29" i="7"/>
  <c r="G31" i="3"/>
  <c r="I32" i="7"/>
  <c r="H18" i="1"/>
  <c r="M18" i="1"/>
  <c r="F18" i="1"/>
  <c r="L18" i="1"/>
  <c r="G18" i="1"/>
  <c r="C18" i="1"/>
  <c r="J18" i="1"/>
  <c r="I18" i="1"/>
  <c r="K18" i="1"/>
  <c r="N18" i="1"/>
  <c r="J33" i="7"/>
  <c r="C32" i="7"/>
  <c r="C29" i="7"/>
  <c r="C31" i="7"/>
  <c r="O32" i="7"/>
  <c r="Q32" i="7"/>
  <c r="F33" i="7"/>
  <c r="S30" i="7"/>
  <c r="J32" i="7"/>
  <c r="B33" i="7"/>
  <c r="R32" i="7"/>
  <c r="J29" i="7"/>
  <c r="J31" i="7"/>
  <c r="F31" i="7"/>
  <c r="P30" i="7"/>
  <c r="P31" i="7"/>
  <c r="C33" i="7"/>
  <c r="R30" i="7"/>
  <c r="L30" i="7"/>
  <c r="G33" i="7"/>
  <c r="G32" i="7"/>
</calcChain>
</file>

<file path=xl/sharedStrings.xml><?xml version="1.0" encoding="utf-8"?>
<sst xmlns="http://schemas.openxmlformats.org/spreadsheetml/2006/main" count="537" uniqueCount="134">
  <si>
    <t>ESTLHLVLR</t>
  </si>
  <si>
    <t>P-S65</t>
  </si>
  <si>
    <t>HEAVY</t>
  </si>
  <si>
    <t>LIGHT</t>
  </si>
  <si>
    <t>Peptide sequence</t>
  </si>
  <si>
    <t>m/z</t>
  </si>
  <si>
    <t>z</t>
  </si>
  <si>
    <t>Lower bound</t>
  </si>
  <si>
    <t>Upper bound</t>
  </si>
  <si>
    <t>fmol HEAVY</t>
  </si>
  <si>
    <t>Retention time</t>
  </si>
  <si>
    <t>Measured intensity</t>
  </si>
  <si>
    <t>Retention time (LIGHT)</t>
  </si>
  <si>
    <t>Measured intensity (LIGHT)</t>
  </si>
  <si>
    <t>Retention time (HEAVY)</t>
  </si>
  <si>
    <t>Measured intensity (HEAVY)</t>
  </si>
  <si>
    <t>Absolute abundance = L/H * fmol(H)</t>
  </si>
  <si>
    <t>[] fmol / mg mito protein</t>
  </si>
  <si>
    <t>mg mito protein</t>
  </si>
  <si>
    <t>w1118_1</t>
  </si>
  <si>
    <t>w1118_2</t>
  </si>
  <si>
    <t>w1118_3</t>
  </si>
  <si>
    <t>pS65-Ub quantification</t>
  </si>
  <si>
    <t>modifications</t>
  </si>
  <si>
    <t>heavy/light</t>
  </si>
  <si>
    <t>Mass [m/z]</t>
  </si>
  <si>
    <t>CS [z]</t>
  </si>
  <si>
    <t>MQIFVKTLTGK</t>
  </si>
  <si>
    <t>K6 GG</t>
  </si>
  <si>
    <t>TLTGKTITLEVEPSDTIENVK</t>
  </si>
  <si>
    <t>K11 GG</t>
  </si>
  <si>
    <t>TITLEVEPSDTIENVK</t>
  </si>
  <si>
    <t>LIFAGKQLEDGR</t>
  </si>
  <si>
    <t>K48 GG</t>
  </si>
  <si>
    <t>TLSDYNIQKESTLHLVLR</t>
  </si>
  <si>
    <t>K63 GG</t>
  </si>
  <si>
    <t>Modifications</t>
  </si>
  <si>
    <t>HEAVY/LIGHT</t>
  </si>
  <si>
    <t>H</t>
  </si>
  <si>
    <t>L</t>
  </si>
  <si>
    <t>unmodified</t>
  </si>
  <si>
    <t>fmol HEAVY peptide</t>
  </si>
  <si>
    <t>Absolute abundance (fmol)</t>
  </si>
  <si>
    <t>ND</t>
  </si>
  <si>
    <t>w1118_young_Rep1</t>
  </si>
  <si>
    <t>w1118_young_Rep2</t>
  </si>
  <si>
    <t>w1118_young_Rep3</t>
  </si>
  <si>
    <t>NA</t>
  </si>
  <si>
    <t>w1118_agedmales_Rep1</t>
  </si>
  <si>
    <t>w1118_agedmales_Rep2</t>
  </si>
  <si>
    <t>w1118_agedmales_Rep3</t>
  </si>
  <si>
    <t>da&gt;mitoAPOBEC1_Rep1</t>
  </si>
  <si>
    <t>w1118_agedmales_Rep4</t>
  </si>
  <si>
    <t>da&gt;mitoAPOBEC1_Rep2</t>
  </si>
  <si>
    <t>da&gt;mitoAPOBEC1_Rep3</t>
  </si>
  <si>
    <t>Total Ub abundance at TITLE locus = sum (K11 GG + unmodified)</t>
  </si>
  <si>
    <t>w1118_paraquat_Rep1</t>
  </si>
  <si>
    <t>w1118_paraquat_Rep2</t>
  </si>
  <si>
    <t>w1118_paraquat_Rep3</t>
  </si>
  <si>
    <t>Ub species</t>
  </si>
  <si>
    <t>da&gt;parkC2_Rep1</t>
  </si>
  <si>
    <t>da&gt;parkC2_Rep2</t>
  </si>
  <si>
    <t>da&gt;parkC2_Rep3</t>
  </si>
  <si>
    <t>Atg55cc5_Rep1</t>
  </si>
  <si>
    <t>Atg55cc5_Rep2</t>
  </si>
  <si>
    <t>Exp042_17</t>
  </si>
  <si>
    <t>Exp042_19</t>
  </si>
  <si>
    <t>Atg55cc5_Rep3</t>
  </si>
  <si>
    <t>Atg55cc5daparkC2_Rep1</t>
  </si>
  <si>
    <t>Atg55cc5daparkC2_Rep2</t>
  </si>
  <si>
    <t>Atg55cc5daparkC2_Rep3</t>
  </si>
  <si>
    <t>Exp042_24</t>
  </si>
  <si>
    <t>Exp042_31</t>
  </si>
  <si>
    <t>Exp042_7</t>
  </si>
  <si>
    <t>Exp042_15</t>
  </si>
  <si>
    <t>Exp042_16</t>
  </si>
  <si>
    <t>Exp043_15</t>
  </si>
  <si>
    <t>Exp043_16</t>
  </si>
  <si>
    <t>w1118_UT_Rep1</t>
  </si>
  <si>
    <t>w1118_UT_Rep2</t>
  </si>
  <si>
    <t>w1118_UT_Rep3</t>
  </si>
  <si>
    <t>w1118_PQ_Rep1</t>
  </si>
  <si>
    <t>w1118_PQ_Rep2</t>
  </si>
  <si>
    <t>w1118_PQ_Rep3</t>
  </si>
  <si>
    <t>Pink1B9_UT_Rep1</t>
  </si>
  <si>
    <t>Pink1B9_UT_Rep2</t>
  </si>
  <si>
    <t>Pink1B9_UT_Rep3</t>
  </si>
  <si>
    <t>Pink1B9_PQ_Rep1</t>
  </si>
  <si>
    <t>Pink1B9_PQ_Rep2</t>
  </si>
  <si>
    <t>Pink1B9_PQ_Rep3</t>
  </si>
  <si>
    <t>park25_UT_Rep1</t>
  </si>
  <si>
    <t>park25_UT_Rep2</t>
  </si>
  <si>
    <t>park25_UT_Rep3</t>
  </si>
  <si>
    <t>park25_PQ_Rep1</t>
  </si>
  <si>
    <t>park25_PQ_Rep2</t>
  </si>
  <si>
    <t>park25_PQ_Rep3</t>
  </si>
  <si>
    <t>Normalised to 1000 fmol total Ub</t>
  </si>
  <si>
    <t>Raw values</t>
  </si>
  <si>
    <t>Genotype/treatment</t>
  </si>
  <si>
    <t>Supplier</t>
  </si>
  <si>
    <t>CST</t>
  </si>
  <si>
    <t>Cambridge Research Biochemicals</t>
  </si>
  <si>
    <t>Peptide name</t>
  </si>
  <si>
    <t>Sequence/Modifications</t>
  </si>
  <si>
    <r>
      <t>MQIFVK(GG)T</t>
    </r>
    <r>
      <rPr>
        <u/>
        <sz val="12"/>
        <color theme="1"/>
        <rFont val="Calibri (Body)"/>
      </rPr>
      <t>L</t>
    </r>
    <r>
      <rPr>
        <sz val="12"/>
        <color theme="1"/>
        <rFont val="Calibri"/>
        <family val="2"/>
        <scheme val="minor"/>
      </rPr>
      <t>TGK</t>
    </r>
  </si>
  <si>
    <r>
      <t>TLTGK(GG)TITLEVEPSDTIEN</t>
    </r>
    <r>
      <rPr>
        <u/>
        <sz val="12"/>
        <color theme="1"/>
        <rFont val="Calibri (Body)"/>
      </rPr>
      <t>V</t>
    </r>
    <r>
      <rPr>
        <sz val="12"/>
        <color theme="1"/>
        <rFont val="Calibri"/>
        <family val="2"/>
        <scheme val="minor"/>
      </rPr>
      <t>K</t>
    </r>
  </si>
  <si>
    <r>
      <t>TITLEVEPSDTIEN</t>
    </r>
    <r>
      <rPr>
        <u/>
        <sz val="12"/>
        <color theme="1"/>
        <rFont val="Calibri (Body)"/>
      </rPr>
      <t>V</t>
    </r>
    <r>
      <rPr>
        <sz val="12"/>
        <color theme="1"/>
        <rFont val="Calibri"/>
        <family val="2"/>
        <scheme val="minor"/>
      </rPr>
      <t>K</t>
    </r>
  </si>
  <si>
    <r>
      <t>LIFAGK(GG)Q</t>
    </r>
    <r>
      <rPr>
        <u/>
        <sz val="12"/>
        <color theme="1"/>
        <rFont val="Calibri (Body)"/>
      </rPr>
      <t>L</t>
    </r>
    <r>
      <rPr>
        <sz val="12"/>
        <color theme="1"/>
        <rFont val="Calibri"/>
        <family val="2"/>
        <scheme val="minor"/>
      </rPr>
      <t>EDGR</t>
    </r>
  </si>
  <si>
    <r>
      <t>TLSDYNIQK(GG)ESTLHLV</t>
    </r>
    <r>
      <rPr>
        <u/>
        <sz val="12"/>
        <color theme="1"/>
        <rFont val="Calibri (Body)"/>
      </rPr>
      <t>L</t>
    </r>
    <r>
      <rPr>
        <sz val="12"/>
        <color theme="1"/>
        <rFont val="Calibri"/>
        <family val="2"/>
        <scheme val="minor"/>
      </rPr>
      <t>R</t>
    </r>
  </si>
  <si>
    <r>
      <t>E[pS]T</t>
    </r>
    <r>
      <rPr>
        <u/>
        <sz val="12"/>
        <color theme="1"/>
        <rFont val="Calibri (Body)"/>
      </rPr>
      <t>L</t>
    </r>
    <r>
      <rPr>
        <sz val="12"/>
        <color theme="1"/>
        <rFont val="Calibri"/>
        <family val="2"/>
        <scheme val="minor"/>
      </rPr>
      <t>HLVLR</t>
    </r>
  </si>
  <si>
    <t>[pS] = phosphoserine</t>
  </si>
  <si>
    <t>K(GG) = diGly-modified lysine</t>
  </si>
  <si>
    <r>
      <rPr>
        <u/>
        <sz val="12"/>
        <color theme="1"/>
        <rFont val="Calibri (Body)"/>
      </rPr>
      <t>L</t>
    </r>
    <r>
      <rPr>
        <sz val="12"/>
        <color theme="1"/>
        <rFont val="Calibri"/>
        <family val="2"/>
        <scheme val="minor"/>
      </rPr>
      <t xml:space="preserve"> = heavy-labelled residue (13C, 15N)</t>
    </r>
  </si>
  <si>
    <t>Modifications:</t>
  </si>
  <si>
    <t>w1118 UT</t>
  </si>
  <si>
    <t>Pink1B9 UT</t>
  </si>
  <si>
    <t>park25 UT</t>
  </si>
  <si>
    <t>w1118 PQ</t>
  </si>
  <si>
    <t>Pink1B9 PQ</t>
  </si>
  <si>
    <t>park25 PQ</t>
  </si>
  <si>
    <t>K6 chains</t>
  </si>
  <si>
    <t>K11 chains</t>
  </si>
  <si>
    <t>&gt;0.9999</t>
  </si>
  <si>
    <t>K48 chains</t>
  </si>
  <si>
    <t>K63 chains</t>
  </si>
  <si>
    <t>pS65-Ub</t>
  </si>
  <si>
    <t>&lt;0.0001</t>
  </si>
  <si>
    <t>total Ub</t>
  </si>
  <si>
    <t>Ordinary one-way ANOVA with Sidak's multiple comparisons</t>
  </si>
  <si>
    <t>Analysis done separately on each Ub modification</t>
  </si>
  <si>
    <t>Adjusted P values reported below</t>
  </si>
  <si>
    <t>All analyses of Ub modifications done on normalised data (normalised to total Ub in that sample)</t>
  </si>
  <si>
    <t>Genotype</t>
  </si>
  <si>
    <t xml:space="preserve">Dataset EV1: The information and data contained in this document pertains to the mass spectrometry method and analyses including detailed identity and sources of the AQUA peptides, as well as detailed outputs of the MS analysis delineated by genotype and replicate, normalisation calculations, and statistical parameters where calculated.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</si>
</sst>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1"/>
      <name val="Calibri"/>
      <family val="2"/>
      <scheme val="minor"/>
    </font>
    <font>
      <sz val="12"/>
      <color rgb="FF000000"/>
      <name val="Calibri"/>
      <family val="2"/>
      <scheme val="minor"/>
    </font>
    <font>
      <sz val="8"/>
      <name val="Calibri"/>
      <family val="2"/>
      <scheme val="minor"/>
    </font>
    <font>
      <u/>
      <sz val="12"/>
      <color theme="10"/>
      <name val="Calibri"/>
      <family val="2"/>
      <scheme val="minor"/>
    </font>
    <font>
      <u/>
      <sz val="12"/>
      <color theme="11"/>
      <name val="Calibri"/>
      <family val="2"/>
      <scheme val="minor"/>
    </font>
    <font>
      <u/>
      <sz val="12"/>
      <color theme="1"/>
      <name val="Calibri (Body)"/>
    </font>
    <font>
      <b/>
      <sz val="12"/>
      <color rgb="FF000000"/>
      <name val="Calibri"/>
      <family val="2"/>
      <scheme val="minor"/>
    </font>
    <font>
      <sz val="14"/>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rgb="FFC9C9C9"/>
        <bgColor rgb="FF000000"/>
      </patternFill>
    </fill>
  </fills>
  <borders count="1">
    <border>
      <left/>
      <right/>
      <top/>
      <bottom/>
      <diagonal/>
    </border>
  </borders>
  <cellStyleXfs count="3">
    <xf numFmtId="0" fontId="0" fillId="0" borderId="0"/>
    <xf numFmtId="0" fontId="4" fillId="0" borderId="0" applyNumberFormat="0" applyFill="0" applyBorder="0" applyAlignment="0" applyProtection="0"/>
    <xf numFmtId="0" fontId="5" fillId="0" borderId="0" applyNumberFormat="0" applyFill="0" applyBorder="0" applyAlignment="0" applyProtection="0"/>
  </cellStyleXfs>
  <cellXfs count="9">
    <xf numFmtId="0" fontId="0" fillId="0" borderId="0" xfId="0"/>
    <xf numFmtId="0" fontId="2" fillId="0" borderId="0" xfId="0" applyFont="1"/>
    <xf numFmtId="0" fontId="1" fillId="0" borderId="0" xfId="0" applyFont="1"/>
    <xf numFmtId="2" fontId="0" fillId="0" borderId="0" xfId="0" applyNumberFormat="1"/>
    <xf numFmtId="11" fontId="0" fillId="0" borderId="0" xfId="0" applyNumberFormat="1"/>
    <xf numFmtId="0" fontId="0" fillId="2" borderId="0" xfId="0" applyFill="1"/>
    <xf numFmtId="0" fontId="7" fillId="0" borderId="0" xfId="0" applyFont="1"/>
    <xf numFmtId="0" fontId="2" fillId="3" borderId="0" xfId="0" applyFont="1" applyFill="1"/>
    <xf numFmtId="0" fontId="8" fillId="0" borderId="0" xfId="0" applyFont="1" applyAlignment="1">
      <alignment wrapText="1"/>
    </xf>
  </cellXfs>
  <cellStyles count="3">
    <cellStyle name="Followed Hyperlink" xfId="2" builtinId="9" hidden="1"/>
    <cellStyle name="Hyperlink" xfId="1"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4D17E-7BEB-3348-AE23-BB7E4DD69197}">
  <dimension ref="A1"/>
  <sheetViews>
    <sheetView tabSelected="1" workbookViewId="0"/>
  </sheetViews>
  <sheetFormatPr baseColWidth="10" defaultColWidth="15.83203125" defaultRowHeight="18" x14ac:dyDescent="0.2"/>
  <cols>
    <col min="1" max="1" width="72.6640625" style="8" customWidth="1"/>
    <col min="2" max="16384" width="15.83203125" style="8"/>
  </cols>
  <sheetData>
    <row r="1" spans="1:1" ht="94" customHeight="1" x14ac:dyDescent="0.2">
      <c r="A1" s="8" t="s">
        <v>133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0A26-84BC-154E-8980-DEECA25AC905}">
  <dimension ref="A1:D12"/>
  <sheetViews>
    <sheetView workbookViewId="0">
      <selection activeCell="C35" sqref="C35"/>
    </sheetView>
  </sheetViews>
  <sheetFormatPr baseColWidth="10" defaultRowHeight="16" x14ac:dyDescent="0.2"/>
  <cols>
    <col min="1" max="1" width="13.83203125" customWidth="1"/>
    <col min="2" max="2" width="30" customWidth="1"/>
    <col min="3" max="3" width="26.6640625" customWidth="1"/>
  </cols>
  <sheetData>
    <row r="1" spans="1:4" x14ac:dyDescent="0.2">
      <c r="A1" s="2" t="s">
        <v>102</v>
      </c>
      <c r="B1" s="2" t="s">
        <v>99</v>
      </c>
      <c r="C1" s="2" t="s">
        <v>103</v>
      </c>
      <c r="D1" s="2"/>
    </row>
    <row r="2" spans="1:4" x14ac:dyDescent="0.2">
      <c r="A2" t="s">
        <v>28</v>
      </c>
      <c r="B2" t="s">
        <v>100</v>
      </c>
      <c r="C2" t="s">
        <v>104</v>
      </c>
    </row>
    <row r="3" spans="1:4" x14ac:dyDescent="0.2">
      <c r="A3" t="s">
        <v>30</v>
      </c>
      <c r="B3" t="s">
        <v>100</v>
      </c>
      <c r="C3" t="s">
        <v>105</v>
      </c>
    </row>
    <row r="4" spans="1:4" x14ac:dyDescent="0.2">
      <c r="A4" t="s">
        <v>40</v>
      </c>
      <c r="B4" t="s">
        <v>100</v>
      </c>
      <c r="C4" t="s">
        <v>106</v>
      </c>
    </row>
    <row r="5" spans="1:4" x14ac:dyDescent="0.2">
      <c r="A5" t="s">
        <v>33</v>
      </c>
      <c r="B5" t="s">
        <v>100</v>
      </c>
      <c r="C5" t="s">
        <v>107</v>
      </c>
    </row>
    <row r="6" spans="1:4" x14ac:dyDescent="0.2">
      <c r="A6" t="s">
        <v>35</v>
      </c>
      <c r="B6" t="s">
        <v>100</v>
      </c>
      <c r="C6" t="s">
        <v>108</v>
      </c>
    </row>
    <row r="7" spans="1:4" x14ac:dyDescent="0.2">
      <c r="A7" t="s">
        <v>1</v>
      </c>
      <c r="B7" t="s">
        <v>101</v>
      </c>
      <c r="C7" t="s">
        <v>109</v>
      </c>
    </row>
    <row r="9" spans="1:4" x14ac:dyDescent="0.2">
      <c r="A9" t="s">
        <v>113</v>
      </c>
    </row>
    <row r="10" spans="1:4" x14ac:dyDescent="0.2">
      <c r="A10" t="s">
        <v>110</v>
      </c>
    </row>
    <row r="11" spans="1:4" x14ac:dyDescent="0.2">
      <c r="A11" t="s">
        <v>111</v>
      </c>
    </row>
    <row r="12" spans="1:4" x14ac:dyDescent="0.2">
      <c r="A1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8"/>
  <sheetViews>
    <sheetView workbookViewId="0">
      <selection activeCell="G3" sqref="G3"/>
    </sheetView>
  </sheetViews>
  <sheetFormatPr baseColWidth="10" defaultRowHeight="16" x14ac:dyDescent="0.2"/>
  <cols>
    <col min="1" max="1" width="54.6640625" customWidth="1"/>
    <col min="2" max="2" width="14" customWidth="1"/>
  </cols>
  <sheetData>
    <row r="1" spans="1:59" x14ac:dyDescent="0.2">
      <c r="H1" t="s">
        <v>44</v>
      </c>
      <c r="L1" t="s">
        <v>45</v>
      </c>
      <c r="P1" s="1" t="s">
        <v>46</v>
      </c>
      <c r="T1" t="s">
        <v>48</v>
      </c>
      <c r="X1" t="s">
        <v>49</v>
      </c>
      <c r="Z1" s="1"/>
      <c r="AB1" t="s">
        <v>50</v>
      </c>
      <c r="AF1" t="s">
        <v>52</v>
      </c>
      <c r="AJ1" t="s">
        <v>51</v>
      </c>
      <c r="AN1" t="s">
        <v>53</v>
      </c>
      <c r="AR1" t="s">
        <v>54</v>
      </c>
      <c r="AV1" t="s">
        <v>56</v>
      </c>
      <c r="AZ1" t="s">
        <v>57</v>
      </c>
      <c r="BD1" t="s">
        <v>58</v>
      </c>
      <c r="BE1" s="1"/>
    </row>
    <row r="2" spans="1:59" s="2" customFormat="1" x14ac:dyDescent="0.2">
      <c r="A2" s="2" t="s">
        <v>4</v>
      </c>
      <c r="B2" s="2" t="s">
        <v>23</v>
      </c>
      <c r="C2" s="2" t="s">
        <v>24</v>
      </c>
      <c r="D2" s="2" t="s">
        <v>25</v>
      </c>
      <c r="E2" s="2" t="s">
        <v>26</v>
      </c>
      <c r="F2" s="2" t="s">
        <v>7</v>
      </c>
      <c r="G2" s="2" t="s">
        <v>8</v>
      </c>
      <c r="H2" s="2" t="s">
        <v>10</v>
      </c>
      <c r="I2" s="2" t="s">
        <v>11</v>
      </c>
      <c r="J2" s="2" t="s">
        <v>41</v>
      </c>
      <c r="K2" s="2" t="s">
        <v>42</v>
      </c>
      <c r="L2" s="2" t="s">
        <v>10</v>
      </c>
      <c r="M2" s="2" t="s">
        <v>11</v>
      </c>
      <c r="N2" s="2" t="s">
        <v>41</v>
      </c>
      <c r="O2" s="2" t="s">
        <v>42</v>
      </c>
      <c r="P2" s="6" t="s">
        <v>10</v>
      </c>
      <c r="Q2" s="6" t="s">
        <v>11</v>
      </c>
      <c r="R2" s="2" t="s">
        <v>41</v>
      </c>
      <c r="S2" s="2" t="s">
        <v>42</v>
      </c>
      <c r="T2" s="2" t="s">
        <v>10</v>
      </c>
      <c r="U2" s="2" t="s">
        <v>11</v>
      </c>
      <c r="V2" s="2" t="s">
        <v>41</v>
      </c>
      <c r="W2" s="2" t="s">
        <v>42</v>
      </c>
      <c r="X2" s="2" t="s">
        <v>10</v>
      </c>
      <c r="Y2" s="2" t="s">
        <v>11</v>
      </c>
      <c r="Z2" s="2" t="s">
        <v>41</v>
      </c>
      <c r="AA2" s="2" t="s">
        <v>42</v>
      </c>
      <c r="AB2" s="2" t="s">
        <v>10</v>
      </c>
      <c r="AC2" s="2" t="s">
        <v>11</v>
      </c>
      <c r="AD2" s="2" t="s">
        <v>41</v>
      </c>
      <c r="AE2" s="2" t="s">
        <v>42</v>
      </c>
      <c r="AF2" s="2" t="s">
        <v>10</v>
      </c>
      <c r="AG2" s="2" t="s">
        <v>11</v>
      </c>
      <c r="AH2" s="2" t="s">
        <v>41</v>
      </c>
      <c r="AI2" s="2" t="s">
        <v>42</v>
      </c>
      <c r="AJ2" s="2" t="s">
        <v>10</v>
      </c>
      <c r="AK2" s="2" t="s">
        <v>11</v>
      </c>
      <c r="AL2" s="2" t="s">
        <v>41</v>
      </c>
      <c r="AM2" s="2" t="s">
        <v>42</v>
      </c>
      <c r="AN2" s="2" t="s">
        <v>10</v>
      </c>
      <c r="AO2" s="2" t="s">
        <v>11</v>
      </c>
      <c r="AP2" s="2" t="s">
        <v>41</v>
      </c>
      <c r="AQ2" s="2" t="s">
        <v>42</v>
      </c>
      <c r="AR2" s="2" t="s">
        <v>10</v>
      </c>
      <c r="AS2" s="2" t="s">
        <v>11</v>
      </c>
      <c r="AT2" s="2" t="s">
        <v>41</v>
      </c>
      <c r="AU2" s="2" t="s">
        <v>42</v>
      </c>
      <c r="AV2" s="2" t="s">
        <v>10</v>
      </c>
      <c r="AW2" s="2" t="s">
        <v>11</v>
      </c>
      <c r="AX2" s="2" t="s">
        <v>41</v>
      </c>
      <c r="AY2" s="2" t="s">
        <v>42</v>
      </c>
      <c r="AZ2" s="2" t="s">
        <v>10</v>
      </c>
      <c r="BA2" s="2" t="s">
        <v>11</v>
      </c>
      <c r="BB2" s="2" t="s">
        <v>41</v>
      </c>
      <c r="BC2" s="2" t="s">
        <v>42</v>
      </c>
      <c r="BD2" s="2" t="s">
        <v>10</v>
      </c>
      <c r="BE2" s="2" t="s">
        <v>11</v>
      </c>
      <c r="BF2" s="2" t="s">
        <v>41</v>
      </c>
      <c r="BG2" s="2" t="s">
        <v>42</v>
      </c>
    </row>
    <row r="3" spans="1:59" x14ac:dyDescent="0.2">
      <c r="A3" t="s">
        <v>29</v>
      </c>
      <c r="B3" t="s">
        <v>30</v>
      </c>
      <c r="C3" t="s">
        <v>2</v>
      </c>
      <c r="D3">
        <v>803.43150000000003</v>
      </c>
      <c r="E3">
        <v>3</v>
      </c>
      <c r="F3">
        <v>803.41</v>
      </c>
      <c r="G3">
        <v>803.45</v>
      </c>
      <c r="H3">
        <v>49.52</v>
      </c>
      <c r="I3" s="4">
        <v>343325538</v>
      </c>
      <c r="J3">
        <v>40</v>
      </c>
      <c r="K3" s="3"/>
      <c r="L3">
        <v>48.9</v>
      </c>
      <c r="M3" s="4">
        <v>159883175</v>
      </c>
      <c r="N3">
        <v>40</v>
      </c>
      <c r="O3" s="3"/>
      <c r="P3">
        <v>49.82</v>
      </c>
      <c r="Q3" s="4">
        <v>176032606</v>
      </c>
      <c r="R3">
        <v>40</v>
      </c>
      <c r="S3" s="3"/>
      <c r="T3">
        <v>47.62</v>
      </c>
      <c r="U3" s="4">
        <v>42919550</v>
      </c>
      <c r="V3">
        <v>10</v>
      </c>
      <c r="W3" s="3"/>
      <c r="X3">
        <v>47.13</v>
      </c>
      <c r="Y3" s="4">
        <v>47624063</v>
      </c>
      <c r="Z3">
        <v>10</v>
      </c>
      <c r="AA3" s="3"/>
      <c r="AB3">
        <v>50.2</v>
      </c>
      <c r="AC3" s="4">
        <v>54278499</v>
      </c>
      <c r="AD3">
        <v>10</v>
      </c>
      <c r="AE3" s="3"/>
      <c r="AF3">
        <v>49.65</v>
      </c>
      <c r="AG3" s="4">
        <v>48928069</v>
      </c>
      <c r="AH3">
        <v>10</v>
      </c>
      <c r="AI3" s="3"/>
      <c r="AJ3">
        <v>50.32</v>
      </c>
      <c r="AK3" s="4">
        <v>61752049</v>
      </c>
      <c r="AL3">
        <v>10</v>
      </c>
      <c r="AM3" s="3"/>
      <c r="AN3">
        <v>49.85</v>
      </c>
      <c r="AO3" s="4">
        <v>58311700</v>
      </c>
      <c r="AP3">
        <v>10</v>
      </c>
      <c r="AQ3" s="3"/>
      <c r="AR3">
        <v>49.71</v>
      </c>
      <c r="AS3" s="4">
        <v>55283973</v>
      </c>
      <c r="AT3">
        <v>10</v>
      </c>
      <c r="AU3" s="3"/>
      <c r="AV3">
        <v>48.12</v>
      </c>
      <c r="AW3" s="4">
        <v>56000399</v>
      </c>
      <c r="AX3">
        <v>10</v>
      </c>
      <c r="AY3" s="3"/>
      <c r="AZ3">
        <v>48.32</v>
      </c>
      <c r="BA3" s="4">
        <v>43557378</v>
      </c>
      <c r="BB3">
        <v>10</v>
      </c>
      <c r="BC3" s="3"/>
      <c r="BD3">
        <v>47.86</v>
      </c>
      <c r="BE3" s="4">
        <v>56390005</v>
      </c>
      <c r="BF3">
        <v>10</v>
      </c>
      <c r="BG3" s="3"/>
    </row>
    <row r="4" spans="1:59" x14ac:dyDescent="0.2">
      <c r="A4" t="s">
        <v>29</v>
      </c>
      <c r="B4" t="s">
        <v>30</v>
      </c>
      <c r="C4" t="s">
        <v>3</v>
      </c>
      <c r="D4">
        <v>801.42690000000005</v>
      </c>
      <c r="E4">
        <v>3</v>
      </c>
      <c r="F4">
        <v>801.41</v>
      </c>
      <c r="G4">
        <v>801.45</v>
      </c>
      <c r="H4">
        <v>49.52</v>
      </c>
      <c r="I4" s="4">
        <v>60987483</v>
      </c>
      <c r="K4" s="3">
        <f>I4/I3*J3</f>
        <v>7.1054991545662416</v>
      </c>
      <c r="L4">
        <v>48.91</v>
      </c>
      <c r="M4" s="4">
        <v>10091071</v>
      </c>
      <c r="O4" s="3">
        <f>M4/M3*N3</f>
        <v>2.5246111105812101</v>
      </c>
      <c r="P4">
        <v>49.82</v>
      </c>
      <c r="Q4" s="4">
        <v>16874099</v>
      </c>
      <c r="S4" s="3">
        <f>Q4/Q3*R3</f>
        <v>3.8343121501024644</v>
      </c>
      <c r="T4">
        <v>47.62</v>
      </c>
      <c r="U4" s="4">
        <v>108958944</v>
      </c>
      <c r="W4" s="3">
        <f>U4/U3*V3</f>
        <v>25.3867862081499</v>
      </c>
      <c r="X4">
        <v>47.14</v>
      </c>
      <c r="Y4" s="4">
        <v>49173998</v>
      </c>
      <c r="AA4" s="3">
        <f>Y4/Y3*Z3</f>
        <v>10.325452072411379</v>
      </c>
      <c r="AB4">
        <v>50.18</v>
      </c>
      <c r="AC4" s="4">
        <v>173427127</v>
      </c>
      <c r="AE4" s="3">
        <f>AC4/AC3*AD3</f>
        <v>31.951349096812717</v>
      </c>
      <c r="AF4">
        <v>49.65</v>
      </c>
      <c r="AG4" s="4">
        <v>94362425</v>
      </c>
      <c r="AI4" s="3">
        <f>AG4/AG3*AH3</f>
        <v>19.285949134841189</v>
      </c>
      <c r="AJ4">
        <v>50.32</v>
      </c>
      <c r="AK4" s="4">
        <v>17957062</v>
      </c>
      <c r="AM4" s="3">
        <f>AK4/AK3*AL3</f>
        <v>2.9079297433515121</v>
      </c>
      <c r="AN4">
        <v>49.87</v>
      </c>
      <c r="AO4" s="4">
        <v>13194165</v>
      </c>
      <c r="AQ4" s="3">
        <f>AO4/AO3*AP3</f>
        <v>2.2626959941143889</v>
      </c>
      <c r="AR4">
        <v>49.72</v>
      </c>
      <c r="AS4" s="4">
        <v>20940849</v>
      </c>
      <c r="AU4" s="3">
        <f>AS4/AS3*AT3</f>
        <v>3.7878697683323157</v>
      </c>
      <c r="AV4">
        <v>48.12</v>
      </c>
      <c r="AW4" s="4">
        <v>183400291</v>
      </c>
      <c r="AY4" s="3">
        <f>AW4/AW3*AX3</f>
        <v>32.749818621828034</v>
      </c>
      <c r="AZ4">
        <v>48.33</v>
      </c>
      <c r="BA4" s="4">
        <v>129420566</v>
      </c>
      <c r="BC4" s="3">
        <f>BA4/BA3*BB3</f>
        <v>29.712662226821823</v>
      </c>
      <c r="BD4">
        <v>47.86</v>
      </c>
      <c r="BE4" s="4">
        <v>159810628</v>
      </c>
      <c r="BG4" s="3">
        <f>BE4/BE3*BF3</f>
        <v>28.340240083326826</v>
      </c>
    </row>
    <row r="5" spans="1:59" x14ac:dyDescent="0.2">
      <c r="A5" t="s">
        <v>31</v>
      </c>
      <c r="B5" t="s">
        <v>40</v>
      </c>
      <c r="C5" t="s">
        <v>2</v>
      </c>
      <c r="D5">
        <v>897.4742</v>
      </c>
      <c r="E5">
        <v>2</v>
      </c>
      <c r="F5">
        <v>897.45</v>
      </c>
      <c r="G5">
        <v>897.49</v>
      </c>
      <c r="H5">
        <v>50.71</v>
      </c>
      <c r="I5" s="4">
        <v>11998923906</v>
      </c>
      <c r="J5">
        <v>1800</v>
      </c>
      <c r="K5" s="3"/>
      <c r="L5">
        <v>50.15</v>
      </c>
      <c r="M5" s="4">
        <v>4361332490</v>
      </c>
      <c r="N5">
        <v>1800</v>
      </c>
      <c r="O5" s="3"/>
      <c r="P5">
        <v>51.24</v>
      </c>
      <c r="Q5" s="4">
        <v>4243508346</v>
      </c>
      <c r="R5">
        <v>1800</v>
      </c>
      <c r="S5" s="3"/>
      <c r="T5">
        <v>49.03</v>
      </c>
      <c r="U5" s="4">
        <v>1559859660</v>
      </c>
      <c r="V5">
        <v>450</v>
      </c>
      <c r="W5" s="3"/>
      <c r="X5">
        <v>48.46</v>
      </c>
      <c r="Y5" s="4">
        <v>1598062864</v>
      </c>
      <c r="Z5">
        <v>450</v>
      </c>
      <c r="AA5" s="3"/>
      <c r="AB5">
        <v>51.4</v>
      </c>
      <c r="AC5" s="4">
        <v>2112093324</v>
      </c>
      <c r="AD5">
        <v>450</v>
      </c>
      <c r="AE5" s="3"/>
      <c r="AF5">
        <v>50.95</v>
      </c>
      <c r="AG5" s="4">
        <v>1803406019</v>
      </c>
      <c r="AH5">
        <v>450</v>
      </c>
      <c r="AI5" s="3"/>
      <c r="AJ5">
        <v>51.64</v>
      </c>
      <c r="AK5" s="4">
        <v>2094034340</v>
      </c>
      <c r="AL5">
        <v>450</v>
      </c>
      <c r="AM5" s="3"/>
      <c r="AN5">
        <v>51.16</v>
      </c>
      <c r="AO5" s="4">
        <v>1648770280</v>
      </c>
      <c r="AP5">
        <v>450</v>
      </c>
      <c r="AQ5" s="3"/>
      <c r="AR5">
        <v>50.96</v>
      </c>
      <c r="AS5" s="4">
        <v>1945977410</v>
      </c>
      <c r="AT5">
        <v>450</v>
      </c>
      <c r="AU5" s="3"/>
      <c r="AV5">
        <v>49.43</v>
      </c>
      <c r="AW5" s="4">
        <v>1793984864</v>
      </c>
      <c r="AX5">
        <v>450</v>
      </c>
      <c r="AY5" s="3"/>
      <c r="AZ5">
        <v>49.52</v>
      </c>
      <c r="BA5" s="4">
        <v>1378476736</v>
      </c>
      <c r="BB5">
        <v>450</v>
      </c>
      <c r="BC5" s="3"/>
      <c r="BD5">
        <v>49.01</v>
      </c>
      <c r="BE5" s="4">
        <v>1636268408</v>
      </c>
      <c r="BF5">
        <v>450</v>
      </c>
      <c r="BG5" s="3"/>
    </row>
    <row r="6" spans="1:59" x14ac:dyDescent="0.2">
      <c r="A6" t="s">
        <v>31</v>
      </c>
      <c r="B6" t="s">
        <v>40</v>
      </c>
      <c r="C6" t="s">
        <v>3</v>
      </c>
      <c r="D6">
        <v>894.46730000000002</v>
      </c>
      <c r="E6">
        <v>2</v>
      </c>
      <c r="F6">
        <v>894.45</v>
      </c>
      <c r="G6">
        <v>894.49</v>
      </c>
      <c r="H6">
        <v>50.72</v>
      </c>
      <c r="I6" s="4">
        <v>1596191623</v>
      </c>
      <c r="K6" s="3">
        <f>I6/I5*J5</f>
        <v>239.45021602839725</v>
      </c>
      <c r="L6">
        <v>50.13</v>
      </c>
      <c r="M6" s="4">
        <v>271799792</v>
      </c>
      <c r="O6" s="3">
        <f>M6/M5*N5</f>
        <v>112.17664021758634</v>
      </c>
      <c r="P6">
        <v>51.24</v>
      </c>
      <c r="Q6" s="4">
        <v>346881586</v>
      </c>
      <c r="S6" s="3">
        <f>Q6/Q5*R5</f>
        <v>147.13930170269541</v>
      </c>
      <c r="T6">
        <v>49.05</v>
      </c>
      <c r="U6" s="4">
        <v>2142572772</v>
      </c>
      <c r="W6" s="3">
        <f>U6/U5*V5</f>
        <v>618.10544379357816</v>
      </c>
      <c r="X6">
        <v>48.45</v>
      </c>
      <c r="Y6" s="4">
        <v>903733365</v>
      </c>
      <c r="AA6" s="3">
        <f>Y6/Y5*Z5</f>
        <v>254.4831141573915</v>
      </c>
      <c r="AB6">
        <v>51.47</v>
      </c>
      <c r="AC6" s="4">
        <v>3891988419</v>
      </c>
      <c r="AE6" s="3">
        <f>AC6/AC5*AD5</f>
        <v>829.22225483536442</v>
      </c>
      <c r="AF6">
        <v>50.95</v>
      </c>
      <c r="AG6" s="4">
        <v>2016436973</v>
      </c>
      <c r="AI6" s="3">
        <f>AG6/AG5*AH5</f>
        <v>503.15715279311149</v>
      </c>
      <c r="AJ6">
        <v>51.63</v>
      </c>
      <c r="AK6" s="4">
        <v>433817166</v>
      </c>
      <c r="AM6" s="3">
        <f>AK6/AK5*AL5</f>
        <v>93.22565584096391</v>
      </c>
      <c r="AN6">
        <v>51.13</v>
      </c>
      <c r="AO6" s="4">
        <v>316184894</v>
      </c>
      <c r="AQ6" s="3">
        <f>AO6/AO5*AP5</f>
        <v>86.296559336331555</v>
      </c>
      <c r="AR6">
        <v>50.99</v>
      </c>
      <c r="AS6" s="4">
        <v>570332456</v>
      </c>
      <c r="AU6" s="3">
        <f>AS6/AS5*AT5</f>
        <v>131.88724796142418</v>
      </c>
      <c r="AV6">
        <v>49.43</v>
      </c>
      <c r="AW6" s="4">
        <v>3927288761</v>
      </c>
      <c r="AY6" s="3">
        <f>AW6/AW5*AX5</f>
        <v>985.1141879255008</v>
      </c>
      <c r="AZ6">
        <v>49.52</v>
      </c>
      <c r="BA6" s="4">
        <v>3034287181</v>
      </c>
      <c r="BC6" s="3">
        <f>BA6/BA5*BB5</f>
        <v>990.53483877583562</v>
      </c>
      <c r="BD6">
        <v>49.01</v>
      </c>
      <c r="BE6" s="4">
        <v>3205277445</v>
      </c>
      <c r="BG6" s="3">
        <f>BE6/BE5*BF5</f>
        <v>881.50259651654892</v>
      </c>
    </row>
    <row r="7" spans="1:59" x14ac:dyDescent="0.2">
      <c r="A7" t="s">
        <v>0</v>
      </c>
      <c r="B7" t="s">
        <v>1</v>
      </c>
      <c r="C7" t="s">
        <v>2</v>
      </c>
      <c r="D7">
        <v>385.53960000000001</v>
      </c>
      <c r="E7">
        <v>3</v>
      </c>
      <c r="F7">
        <v>385.52</v>
      </c>
      <c r="G7">
        <v>385.56</v>
      </c>
      <c r="H7">
        <v>45.36</v>
      </c>
      <c r="I7" s="4"/>
      <c r="J7">
        <v>6.641</v>
      </c>
      <c r="K7" s="3"/>
      <c r="L7">
        <v>45.64</v>
      </c>
      <c r="M7" s="4">
        <v>16843006</v>
      </c>
      <c r="N7">
        <v>6.641</v>
      </c>
      <c r="O7" s="3"/>
      <c r="P7">
        <v>46.08</v>
      </c>
      <c r="Q7" s="4"/>
      <c r="R7">
        <v>6.641</v>
      </c>
      <c r="S7" s="3"/>
      <c r="T7">
        <v>43.85</v>
      </c>
      <c r="U7" s="4">
        <v>5471486</v>
      </c>
      <c r="V7">
        <v>1.66025</v>
      </c>
      <c r="W7" s="3"/>
      <c r="X7">
        <v>43.08</v>
      </c>
      <c r="Y7" s="4">
        <v>7650610</v>
      </c>
      <c r="Z7">
        <v>1.66025</v>
      </c>
      <c r="AA7" s="3"/>
      <c r="AB7">
        <v>46.05</v>
      </c>
      <c r="AC7" s="4">
        <v>4480014</v>
      </c>
      <c r="AD7">
        <v>1.66025</v>
      </c>
      <c r="AE7" s="3"/>
      <c r="AF7">
        <v>45.76</v>
      </c>
      <c r="AG7" s="4">
        <v>6296381</v>
      </c>
      <c r="AH7">
        <v>1.66025</v>
      </c>
      <c r="AI7" s="3"/>
      <c r="AJ7">
        <v>46.46</v>
      </c>
      <c r="AK7" s="4">
        <v>7393866</v>
      </c>
      <c r="AL7">
        <v>1.66025</v>
      </c>
      <c r="AM7" s="3"/>
      <c r="AN7">
        <v>46.09</v>
      </c>
      <c r="AO7" s="4">
        <v>8060673</v>
      </c>
      <c r="AP7">
        <v>1.66025</v>
      </c>
      <c r="AQ7" s="3"/>
      <c r="AR7">
        <v>45.7</v>
      </c>
      <c r="AS7" s="4">
        <v>7665462</v>
      </c>
      <c r="AT7">
        <v>1.66025</v>
      </c>
      <c r="AU7" s="3"/>
      <c r="AV7">
        <v>42.9</v>
      </c>
      <c r="AW7" s="4">
        <v>1341988</v>
      </c>
      <c r="AX7">
        <v>1.66025</v>
      </c>
      <c r="AY7" s="3"/>
      <c r="AZ7">
        <v>43.55</v>
      </c>
      <c r="BA7" s="4">
        <v>3397000</v>
      </c>
      <c r="BB7">
        <v>1.66025</v>
      </c>
      <c r="BC7" s="3"/>
      <c r="BD7">
        <v>42.74</v>
      </c>
      <c r="BE7" s="4">
        <v>4113494</v>
      </c>
      <c r="BF7">
        <v>1.66025</v>
      </c>
      <c r="BG7" s="3"/>
    </row>
    <row r="8" spans="1:59" x14ac:dyDescent="0.2">
      <c r="A8" t="s">
        <v>0</v>
      </c>
      <c r="B8" t="s">
        <v>1</v>
      </c>
      <c r="C8" t="s">
        <v>3</v>
      </c>
      <c r="D8">
        <v>383.20060000000001</v>
      </c>
      <c r="E8">
        <v>3</v>
      </c>
      <c r="F8">
        <v>383.18</v>
      </c>
      <c r="G8">
        <v>383.22</v>
      </c>
      <c r="H8" t="s">
        <v>43</v>
      </c>
      <c r="I8" s="4"/>
      <c r="K8" s="3">
        <v>0</v>
      </c>
      <c r="L8">
        <v>45.59</v>
      </c>
      <c r="M8" s="4">
        <v>162934</v>
      </c>
      <c r="O8" s="3">
        <f>M8/M7*N7</f>
        <v>6.4242967912022358E-2</v>
      </c>
      <c r="P8" t="s">
        <v>43</v>
      </c>
      <c r="Q8" s="4"/>
      <c r="S8" s="3">
        <v>0</v>
      </c>
      <c r="T8">
        <v>43.8</v>
      </c>
      <c r="U8" s="4">
        <v>7043976</v>
      </c>
      <c r="W8" s="3">
        <f>U8/U7*V7</f>
        <v>2.1374012752659879</v>
      </c>
      <c r="X8">
        <v>43.1</v>
      </c>
      <c r="Y8" s="4">
        <v>6321071</v>
      </c>
      <c r="AA8" s="3">
        <f>Y8/Y7*Z7</f>
        <v>1.3717282841172143</v>
      </c>
      <c r="AB8">
        <v>46.01</v>
      </c>
      <c r="AC8" s="4">
        <v>19931436</v>
      </c>
      <c r="AE8" s="3">
        <f>AC8/AC7*AD7</f>
        <v>7.3863980378186316</v>
      </c>
      <c r="AF8">
        <v>45.72</v>
      </c>
      <c r="AG8" s="4">
        <v>9612503</v>
      </c>
      <c r="AI8" s="3">
        <f>AG8/AG7*AH7</f>
        <v>2.5346557182213085</v>
      </c>
      <c r="AJ8">
        <v>46.48</v>
      </c>
      <c r="AK8" s="4">
        <v>1609265</v>
      </c>
      <c r="AM8" s="3">
        <f>AK8/AK7*AL7</f>
        <v>0.3613511816754591</v>
      </c>
      <c r="AN8">
        <v>46.11</v>
      </c>
      <c r="AO8" s="4">
        <v>1803586</v>
      </c>
      <c r="AQ8" s="3">
        <f>AO8/AO7*AP7</f>
        <v>0.3714830829262023</v>
      </c>
      <c r="AR8">
        <v>45.7</v>
      </c>
      <c r="AS8" s="4">
        <v>4555800</v>
      </c>
      <c r="AU8" s="3">
        <f>AS8/AS7*AT7</f>
        <v>0.98673334366539156</v>
      </c>
      <c r="AV8">
        <v>42.93</v>
      </c>
      <c r="AW8" s="4">
        <v>53483272</v>
      </c>
      <c r="AY8" s="3">
        <f>AW8/AW7*AX7</f>
        <v>66.167210390852972</v>
      </c>
      <c r="AZ8">
        <v>43.52</v>
      </c>
      <c r="BA8" s="4">
        <v>87073131</v>
      </c>
      <c r="BC8" s="3">
        <f>BA8/BA7*BB7</f>
        <v>42.556127684059462</v>
      </c>
      <c r="BD8">
        <v>42.77</v>
      </c>
      <c r="BE8" s="4">
        <v>149535566</v>
      </c>
      <c r="BG8" s="3">
        <f>BE8/BE7*BF7</f>
        <v>60.354147459920938</v>
      </c>
    </row>
    <row r="10" spans="1:59" s="2" customFormat="1" x14ac:dyDescent="0.2">
      <c r="A10" s="2" t="s">
        <v>97</v>
      </c>
      <c r="B10" s="2" t="s">
        <v>98</v>
      </c>
    </row>
    <row r="11" spans="1:59" x14ac:dyDescent="0.2">
      <c r="A11" t="s">
        <v>59</v>
      </c>
      <c r="B11" t="s">
        <v>44</v>
      </c>
      <c r="C11" t="s">
        <v>45</v>
      </c>
      <c r="D11" s="1" t="s">
        <v>46</v>
      </c>
      <c r="E11" t="s">
        <v>48</v>
      </c>
      <c r="F11" t="s">
        <v>49</v>
      </c>
      <c r="G11" t="s">
        <v>50</v>
      </c>
      <c r="H11" t="s">
        <v>52</v>
      </c>
      <c r="I11" t="s">
        <v>51</v>
      </c>
      <c r="J11" t="s">
        <v>53</v>
      </c>
      <c r="K11" t="s">
        <v>54</v>
      </c>
      <c r="L11" t="s">
        <v>56</v>
      </c>
      <c r="M11" t="s">
        <v>57</v>
      </c>
      <c r="N11" t="s">
        <v>58</v>
      </c>
    </row>
    <row r="12" spans="1:59" x14ac:dyDescent="0.2">
      <c r="A12" t="s">
        <v>30</v>
      </c>
      <c r="B12" s="3">
        <f>K4</f>
        <v>7.1054991545662416</v>
      </c>
      <c r="C12" s="3">
        <f>O4</f>
        <v>2.5246111105812101</v>
      </c>
      <c r="D12" s="3">
        <f>S4</f>
        <v>3.8343121501024644</v>
      </c>
      <c r="E12" s="3">
        <f>W4</f>
        <v>25.3867862081499</v>
      </c>
      <c r="F12" s="3">
        <f>AA4</f>
        <v>10.325452072411379</v>
      </c>
      <c r="G12" s="3">
        <f>AE4</f>
        <v>31.951349096812717</v>
      </c>
      <c r="H12" s="3">
        <f>AI4</f>
        <v>19.285949134841189</v>
      </c>
      <c r="I12" s="3">
        <f>AM4</f>
        <v>2.9079297433515121</v>
      </c>
      <c r="J12" s="3">
        <f>AQ4</f>
        <v>2.2626959941143889</v>
      </c>
      <c r="K12" s="3">
        <f>AU4</f>
        <v>3.7878697683323157</v>
      </c>
      <c r="L12" s="3">
        <f>AY4</f>
        <v>32.749818621828034</v>
      </c>
      <c r="M12" s="3">
        <f>BC4</f>
        <v>29.712662226821823</v>
      </c>
      <c r="N12" s="3">
        <f>BG4</f>
        <v>28.340240083326826</v>
      </c>
    </row>
    <row r="13" spans="1:59" x14ac:dyDescent="0.2">
      <c r="A13" t="s">
        <v>40</v>
      </c>
      <c r="B13" s="3">
        <f>K6</f>
        <v>239.45021602839725</v>
      </c>
      <c r="C13" s="3">
        <f>O6</f>
        <v>112.17664021758634</v>
      </c>
      <c r="D13" s="3">
        <f>S6</f>
        <v>147.13930170269541</v>
      </c>
      <c r="E13" s="3">
        <f>W6</f>
        <v>618.10544379357816</v>
      </c>
      <c r="F13" s="3">
        <f>AA6</f>
        <v>254.4831141573915</v>
      </c>
      <c r="G13" s="3">
        <f>AE6</f>
        <v>829.22225483536442</v>
      </c>
      <c r="H13" s="3">
        <f>AI6</f>
        <v>503.15715279311149</v>
      </c>
      <c r="I13" s="3">
        <f>AM6</f>
        <v>93.22565584096391</v>
      </c>
      <c r="J13" s="3">
        <f>AQ6</f>
        <v>86.296559336331555</v>
      </c>
      <c r="K13" s="3">
        <f>AU6</f>
        <v>131.88724796142418</v>
      </c>
      <c r="L13" s="3">
        <f>AY6</f>
        <v>985.1141879255008</v>
      </c>
      <c r="M13" s="3">
        <f>BC6</f>
        <v>990.53483877583562</v>
      </c>
      <c r="N13" s="3">
        <f>BG6</f>
        <v>881.50259651654892</v>
      </c>
    </row>
    <row r="14" spans="1:59" x14ac:dyDescent="0.2">
      <c r="A14" t="s">
        <v>1</v>
      </c>
      <c r="B14" s="3">
        <f>K8</f>
        <v>0</v>
      </c>
      <c r="C14" s="3">
        <f>O8</f>
        <v>6.4242967912022358E-2</v>
      </c>
      <c r="D14" s="3">
        <f>S8</f>
        <v>0</v>
      </c>
      <c r="E14" s="3">
        <f>W8</f>
        <v>2.1374012752659879</v>
      </c>
      <c r="F14" s="3">
        <f>AA8</f>
        <v>1.3717282841172143</v>
      </c>
      <c r="G14" s="3">
        <f>AE8</f>
        <v>7.3863980378186316</v>
      </c>
      <c r="H14" s="3">
        <f>AI8</f>
        <v>2.5346557182213085</v>
      </c>
      <c r="I14" s="3">
        <f>AM8</f>
        <v>0.3613511816754591</v>
      </c>
      <c r="J14" s="3">
        <f>AQ8</f>
        <v>0.3714830829262023</v>
      </c>
      <c r="K14" s="3">
        <f>AU8</f>
        <v>0.98673334366539156</v>
      </c>
      <c r="L14" s="3">
        <f>AY8</f>
        <v>66.167210390852972</v>
      </c>
      <c r="M14" s="3">
        <f>BC8</f>
        <v>42.556127684059462</v>
      </c>
      <c r="N14" s="3">
        <f>BG8</f>
        <v>60.354147459920938</v>
      </c>
    </row>
    <row r="15" spans="1:59" x14ac:dyDescent="0.2">
      <c r="A15" t="s">
        <v>55</v>
      </c>
      <c r="B15" s="3">
        <f t="shared" ref="B15:N15" si="0">B12+B13</f>
        <v>246.5557151829635</v>
      </c>
      <c r="C15" s="3">
        <f t="shared" si="0"/>
        <v>114.70125132816754</v>
      </c>
      <c r="D15" s="3">
        <f t="shared" si="0"/>
        <v>150.97361385279788</v>
      </c>
      <c r="E15" s="3">
        <f t="shared" si="0"/>
        <v>643.4922300017281</v>
      </c>
      <c r="F15" s="3">
        <f t="shared" si="0"/>
        <v>264.80856622980286</v>
      </c>
      <c r="G15" s="3">
        <f t="shared" si="0"/>
        <v>861.17360393217712</v>
      </c>
      <c r="H15" s="3">
        <f t="shared" si="0"/>
        <v>522.44310192795274</v>
      </c>
      <c r="I15" s="3">
        <f t="shared" si="0"/>
        <v>96.133585584315426</v>
      </c>
      <c r="J15" s="3">
        <f t="shared" si="0"/>
        <v>88.55925533044595</v>
      </c>
      <c r="K15" s="3">
        <f t="shared" si="0"/>
        <v>135.67511772975649</v>
      </c>
      <c r="L15" s="3">
        <f t="shared" si="0"/>
        <v>1017.8640065473288</v>
      </c>
      <c r="M15" s="3">
        <f t="shared" si="0"/>
        <v>1020.2475010026575</v>
      </c>
      <c r="N15" s="3">
        <f t="shared" si="0"/>
        <v>909.8428365998758</v>
      </c>
    </row>
    <row r="17" spans="1:14" x14ac:dyDescent="0.2">
      <c r="A17" s="2" t="s">
        <v>96</v>
      </c>
    </row>
    <row r="18" spans="1:14" x14ac:dyDescent="0.2">
      <c r="A18" t="s">
        <v>1</v>
      </c>
      <c r="B18">
        <f>B14/B$15 *1000</f>
        <v>0</v>
      </c>
      <c r="C18">
        <f>C14/C$15 *1000</f>
        <v>0.56008951226015102</v>
      </c>
      <c r="D18">
        <f>D14/D$15 *1000</f>
        <v>0</v>
      </c>
      <c r="E18">
        <f t="shared" ref="E18:N18" si="1">E14/E$15 *1000</f>
        <v>3.3215650098218714</v>
      </c>
      <c r="F18">
        <f t="shared" si="1"/>
        <v>5.1800751903426647</v>
      </c>
      <c r="G18">
        <f t="shared" si="1"/>
        <v>8.5771300979173493</v>
      </c>
      <c r="H18">
        <f t="shared" si="1"/>
        <v>4.8515440415765108</v>
      </c>
      <c r="I18">
        <f t="shared" si="1"/>
        <v>3.7588443152214532</v>
      </c>
      <c r="J18">
        <f t="shared" si="1"/>
        <v>4.1947403638396388</v>
      </c>
      <c r="K18">
        <f t="shared" si="1"/>
        <v>7.2727657080851715</v>
      </c>
      <c r="L18">
        <f t="shared" si="1"/>
        <v>65.005943785454321</v>
      </c>
      <c r="M18">
        <f t="shared" si="1"/>
        <v>41.711572576494476</v>
      </c>
      <c r="N18">
        <f t="shared" si="1"/>
        <v>66.334695435386564</v>
      </c>
    </row>
  </sheetData>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
  <sheetViews>
    <sheetView workbookViewId="0">
      <selection activeCell="B13" sqref="B13"/>
    </sheetView>
  </sheetViews>
  <sheetFormatPr baseColWidth="10" defaultRowHeight="16" x14ac:dyDescent="0.2"/>
  <cols>
    <col min="1" max="1" width="21.1640625" customWidth="1"/>
    <col min="6" max="6" width="12.33203125" customWidth="1"/>
  </cols>
  <sheetData>
    <row r="1" spans="1:10" s="2" customFormat="1" x14ac:dyDescent="0.2">
      <c r="A1" s="2" t="s">
        <v>4</v>
      </c>
      <c r="B1" s="2" t="s">
        <v>36</v>
      </c>
      <c r="C1" s="2" t="s">
        <v>37</v>
      </c>
      <c r="D1" s="2" t="s">
        <v>5</v>
      </c>
      <c r="E1" s="2" t="s">
        <v>6</v>
      </c>
      <c r="F1" s="2" t="s">
        <v>7</v>
      </c>
      <c r="G1" s="2" t="s">
        <v>8</v>
      </c>
    </row>
    <row r="2" spans="1:10" x14ac:dyDescent="0.2">
      <c r="A2" s="1" t="s">
        <v>0</v>
      </c>
      <c r="B2" s="1" t="s">
        <v>1</v>
      </c>
      <c r="C2" s="1" t="s">
        <v>38</v>
      </c>
      <c r="D2" s="1">
        <v>385.53960000000001</v>
      </c>
      <c r="E2" s="1">
        <v>3</v>
      </c>
      <c r="F2" s="1">
        <v>385.52</v>
      </c>
      <c r="G2" s="1">
        <v>385.56</v>
      </c>
    </row>
    <row r="3" spans="1:10" x14ac:dyDescent="0.2">
      <c r="A3" s="1" t="s">
        <v>0</v>
      </c>
      <c r="B3" s="1" t="s">
        <v>1</v>
      </c>
      <c r="C3" s="1" t="s">
        <v>39</v>
      </c>
      <c r="D3" s="1">
        <v>383.20060000000001</v>
      </c>
      <c r="E3" s="1">
        <v>3</v>
      </c>
      <c r="F3" s="1">
        <v>383.18</v>
      </c>
      <c r="G3" s="1">
        <v>383.22</v>
      </c>
    </row>
    <row r="6" spans="1:10" x14ac:dyDescent="0.2">
      <c r="A6" s="2" t="s">
        <v>22</v>
      </c>
      <c r="B6" s="2" t="s">
        <v>12</v>
      </c>
      <c r="C6" s="2" t="s">
        <v>13</v>
      </c>
      <c r="D6" s="2" t="s">
        <v>14</v>
      </c>
      <c r="E6" s="2" t="s">
        <v>15</v>
      </c>
      <c r="F6" s="2" t="s">
        <v>9</v>
      </c>
      <c r="G6" s="2" t="s">
        <v>16</v>
      </c>
      <c r="H6" s="2" t="s">
        <v>18</v>
      </c>
      <c r="I6" s="2" t="s">
        <v>17</v>
      </c>
      <c r="J6" s="2"/>
    </row>
    <row r="7" spans="1:10" x14ac:dyDescent="0.2">
      <c r="A7" t="s">
        <v>19</v>
      </c>
      <c r="B7">
        <v>44.45</v>
      </c>
      <c r="C7">
        <v>17887408</v>
      </c>
      <c r="D7">
        <v>44.44</v>
      </c>
      <c r="E7">
        <v>5605915</v>
      </c>
      <c r="F7">
        <v>6.641</v>
      </c>
      <c r="G7">
        <f>C7/E7*F7</f>
        <v>21.190167265825472</v>
      </c>
      <c r="H7">
        <v>4</v>
      </c>
      <c r="I7">
        <f>G7/H7</f>
        <v>5.2975418164563681</v>
      </c>
    </row>
    <row r="8" spans="1:10" x14ac:dyDescent="0.2">
      <c r="A8" t="s">
        <v>20</v>
      </c>
      <c r="B8">
        <v>45.53</v>
      </c>
      <c r="C8">
        <v>6358976</v>
      </c>
      <c r="D8">
        <v>45.53</v>
      </c>
      <c r="E8">
        <v>2180399</v>
      </c>
      <c r="F8">
        <v>6.641</v>
      </c>
      <c r="G8">
        <f t="shared" ref="G8:G9" si="0">C8/E8*F8</f>
        <v>19.36799623188233</v>
      </c>
      <c r="H8">
        <v>4</v>
      </c>
      <c r="I8">
        <f t="shared" ref="I8:I9" si="1">G8/H8</f>
        <v>4.8419990579705825</v>
      </c>
    </row>
    <row r="9" spans="1:10" x14ac:dyDescent="0.2">
      <c r="A9" t="s">
        <v>21</v>
      </c>
      <c r="B9">
        <v>44.05</v>
      </c>
      <c r="C9">
        <v>26035499</v>
      </c>
      <c r="D9">
        <v>44.04</v>
      </c>
      <c r="E9">
        <v>6558043</v>
      </c>
      <c r="F9">
        <v>6.641</v>
      </c>
      <c r="G9">
        <f t="shared" si="0"/>
        <v>26.364839153845136</v>
      </c>
      <c r="H9">
        <v>4</v>
      </c>
      <c r="I9">
        <f t="shared" si="1"/>
        <v>6.5912097884612839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33"/>
  <sheetViews>
    <sheetView workbookViewId="0">
      <selection activeCell="CD6" sqref="CD6"/>
    </sheetView>
  </sheetViews>
  <sheetFormatPr baseColWidth="10" defaultRowHeight="16" x14ac:dyDescent="0.2"/>
  <cols>
    <col min="1" max="1" width="56" customWidth="1"/>
    <col min="2" max="8" width="11" bestFit="1" customWidth="1"/>
    <col min="9" max="9" width="11.1640625" bestFit="1" customWidth="1"/>
    <col min="10" max="12" width="11" bestFit="1" customWidth="1"/>
    <col min="13" max="13" width="11.1640625" bestFit="1" customWidth="1"/>
    <col min="14" max="16" width="11" bestFit="1" customWidth="1"/>
    <col min="17" max="17" width="11.1640625" bestFit="1" customWidth="1"/>
    <col min="18" max="20" width="11" bestFit="1" customWidth="1"/>
    <col min="21" max="21" width="11.1640625" bestFit="1" customWidth="1"/>
    <col min="22" max="24" width="11" bestFit="1" customWidth="1"/>
    <col min="25" max="25" width="11.1640625" bestFit="1" customWidth="1"/>
    <col min="26" max="28" width="11" bestFit="1" customWidth="1"/>
    <col min="29" max="29" width="11.1640625" bestFit="1" customWidth="1"/>
    <col min="30" max="32" width="11" bestFit="1" customWidth="1"/>
    <col min="33" max="33" width="11.1640625" bestFit="1" customWidth="1"/>
    <col min="34" max="79" width="11" bestFit="1" customWidth="1"/>
  </cols>
  <sheetData>
    <row r="1" spans="1:79" x14ac:dyDescent="0.2">
      <c r="H1" t="s">
        <v>78</v>
      </c>
      <c r="L1" t="s">
        <v>79</v>
      </c>
      <c r="P1" t="s">
        <v>80</v>
      </c>
      <c r="T1" t="s">
        <v>81</v>
      </c>
      <c r="X1" t="s">
        <v>82</v>
      </c>
      <c r="AB1" t="s">
        <v>83</v>
      </c>
      <c r="AF1" t="s">
        <v>84</v>
      </c>
      <c r="AJ1" t="s">
        <v>85</v>
      </c>
      <c r="AN1" t="s">
        <v>86</v>
      </c>
      <c r="AR1" t="s">
        <v>87</v>
      </c>
      <c r="AV1" t="s">
        <v>88</v>
      </c>
      <c r="AZ1" t="s">
        <v>89</v>
      </c>
      <c r="BD1" t="s">
        <v>90</v>
      </c>
      <c r="BH1" t="s">
        <v>91</v>
      </c>
      <c r="BL1" t="s">
        <v>92</v>
      </c>
      <c r="BP1" t="s">
        <v>93</v>
      </c>
      <c r="BT1" t="s">
        <v>94</v>
      </c>
      <c r="BX1" t="s">
        <v>95</v>
      </c>
    </row>
    <row r="2" spans="1:79" s="2" customFormat="1" x14ac:dyDescent="0.2">
      <c r="A2" s="2" t="s">
        <v>4</v>
      </c>
      <c r="B2" s="2" t="s">
        <v>23</v>
      </c>
      <c r="C2" s="2" t="s">
        <v>24</v>
      </c>
      <c r="D2" s="2" t="s">
        <v>25</v>
      </c>
      <c r="E2" s="2" t="s">
        <v>26</v>
      </c>
      <c r="F2" s="2" t="s">
        <v>7</v>
      </c>
      <c r="G2" s="2" t="s">
        <v>8</v>
      </c>
      <c r="H2" s="2" t="s">
        <v>10</v>
      </c>
      <c r="I2" s="2" t="s">
        <v>11</v>
      </c>
      <c r="J2" s="2" t="s">
        <v>41</v>
      </c>
      <c r="K2" s="2" t="s">
        <v>42</v>
      </c>
      <c r="L2" s="2" t="s">
        <v>10</v>
      </c>
      <c r="M2" s="2" t="s">
        <v>11</v>
      </c>
      <c r="N2" s="2" t="s">
        <v>41</v>
      </c>
      <c r="O2" s="2" t="s">
        <v>42</v>
      </c>
      <c r="P2" s="2" t="s">
        <v>10</v>
      </c>
      <c r="Q2" s="2" t="s">
        <v>11</v>
      </c>
      <c r="R2" s="2" t="s">
        <v>41</v>
      </c>
      <c r="S2" s="2" t="s">
        <v>42</v>
      </c>
      <c r="T2" s="2" t="s">
        <v>10</v>
      </c>
      <c r="U2" s="2" t="s">
        <v>11</v>
      </c>
      <c r="V2" s="2" t="s">
        <v>41</v>
      </c>
      <c r="W2" s="2" t="s">
        <v>42</v>
      </c>
      <c r="X2" s="2" t="s">
        <v>10</v>
      </c>
      <c r="Y2" s="2" t="s">
        <v>11</v>
      </c>
      <c r="Z2" s="2" t="s">
        <v>41</v>
      </c>
      <c r="AA2" s="2" t="s">
        <v>42</v>
      </c>
      <c r="AB2" s="2" t="s">
        <v>10</v>
      </c>
      <c r="AC2" s="2" t="s">
        <v>11</v>
      </c>
      <c r="AD2" s="2" t="s">
        <v>41</v>
      </c>
      <c r="AE2" s="2" t="s">
        <v>42</v>
      </c>
      <c r="AF2" s="2" t="s">
        <v>10</v>
      </c>
      <c r="AG2" s="2" t="s">
        <v>11</v>
      </c>
      <c r="AH2" s="2" t="s">
        <v>41</v>
      </c>
      <c r="AI2" s="2" t="s">
        <v>42</v>
      </c>
      <c r="AJ2" s="2" t="s">
        <v>10</v>
      </c>
      <c r="AK2" s="2" t="s">
        <v>11</v>
      </c>
      <c r="AL2" s="2" t="s">
        <v>41</v>
      </c>
      <c r="AM2" s="2" t="s">
        <v>42</v>
      </c>
      <c r="AN2" s="2" t="s">
        <v>10</v>
      </c>
      <c r="AO2" s="2" t="s">
        <v>11</v>
      </c>
      <c r="AP2" s="2" t="s">
        <v>41</v>
      </c>
      <c r="AQ2" s="2" t="s">
        <v>42</v>
      </c>
      <c r="AR2" s="2" t="s">
        <v>10</v>
      </c>
      <c r="AS2" s="2" t="s">
        <v>11</v>
      </c>
      <c r="AT2" s="2" t="s">
        <v>41</v>
      </c>
      <c r="AU2" s="2" t="s">
        <v>42</v>
      </c>
      <c r="AV2" s="2" t="s">
        <v>10</v>
      </c>
      <c r="AW2" s="2" t="s">
        <v>11</v>
      </c>
      <c r="AX2" s="2" t="s">
        <v>41</v>
      </c>
      <c r="AY2" s="2" t="s">
        <v>42</v>
      </c>
      <c r="AZ2" s="2" t="s">
        <v>10</v>
      </c>
      <c r="BA2" s="2" t="s">
        <v>11</v>
      </c>
      <c r="BB2" s="2" t="s">
        <v>41</v>
      </c>
      <c r="BC2" s="2" t="s">
        <v>42</v>
      </c>
      <c r="BD2" s="2" t="s">
        <v>10</v>
      </c>
      <c r="BE2" s="2" t="s">
        <v>11</v>
      </c>
      <c r="BF2" s="2" t="s">
        <v>41</v>
      </c>
      <c r="BG2" s="2" t="s">
        <v>42</v>
      </c>
      <c r="BH2" s="2" t="s">
        <v>10</v>
      </c>
      <c r="BI2" s="2" t="s">
        <v>11</v>
      </c>
      <c r="BJ2" s="2" t="s">
        <v>41</v>
      </c>
      <c r="BK2" s="2" t="s">
        <v>42</v>
      </c>
      <c r="BL2" s="2" t="s">
        <v>10</v>
      </c>
      <c r="BM2" s="2" t="s">
        <v>11</v>
      </c>
      <c r="BN2" s="2" t="s">
        <v>41</v>
      </c>
      <c r="BO2" s="2" t="s">
        <v>42</v>
      </c>
      <c r="BP2" s="2" t="s">
        <v>10</v>
      </c>
      <c r="BQ2" s="2" t="s">
        <v>11</v>
      </c>
      <c r="BR2" s="2" t="s">
        <v>41</v>
      </c>
      <c r="BS2" s="2" t="s">
        <v>42</v>
      </c>
      <c r="BT2" s="2" t="s">
        <v>10</v>
      </c>
      <c r="BU2" s="2" t="s">
        <v>11</v>
      </c>
      <c r="BV2" s="2" t="s">
        <v>41</v>
      </c>
      <c r="BW2" s="2" t="s">
        <v>42</v>
      </c>
      <c r="BX2" s="2" t="s">
        <v>10</v>
      </c>
      <c r="BY2" s="2" t="s">
        <v>11</v>
      </c>
      <c r="BZ2" s="2" t="s">
        <v>41</v>
      </c>
      <c r="CA2" s="2" t="s">
        <v>42</v>
      </c>
    </row>
    <row r="3" spans="1:79" x14ac:dyDescent="0.2">
      <c r="A3" t="s">
        <v>27</v>
      </c>
      <c r="B3" t="s">
        <v>28</v>
      </c>
      <c r="C3" t="s">
        <v>2</v>
      </c>
      <c r="D3">
        <v>462.93470000000002</v>
      </c>
      <c r="E3">
        <v>3</v>
      </c>
      <c r="F3">
        <v>462.91</v>
      </c>
      <c r="G3">
        <v>462.95</v>
      </c>
      <c r="H3">
        <v>55.82</v>
      </c>
      <c r="I3">
        <v>77986198</v>
      </c>
      <c r="J3">
        <v>20</v>
      </c>
      <c r="K3" s="3"/>
      <c r="L3">
        <v>55.7</v>
      </c>
      <c r="M3">
        <v>121998699</v>
      </c>
      <c r="N3">
        <v>20</v>
      </c>
      <c r="O3" s="3"/>
      <c r="P3">
        <v>55.16</v>
      </c>
      <c r="Q3">
        <v>116311146</v>
      </c>
      <c r="R3">
        <v>20</v>
      </c>
      <c r="S3" s="3"/>
      <c r="T3">
        <v>54.72</v>
      </c>
      <c r="U3">
        <v>108753009</v>
      </c>
      <c r="V3">
        <v>20</v>
      </c>
      <c r="W3" s="3"/>
      <c r="X3">
        <v>54.03</v>
      </c>
      <c r="Y3">
        <v>126312306</v>
      </c>
      <c r="Z3">
        <v>20</v>
      </c>
      <c r="AA3" s="3"/>
      <c r="AB3">
        <v>53.12</v>
      </c>
      <c r="AC3">
        <v>81618284</v>
      </c>
      <c r="AD3">
        <v>20</v>
      </c>
      <c r="AE3" s="3"/>
      <c r="AF3">
        <v>54.2</v>
      </c>
      <c r="AG3">
        <v>111798455</v>
      </c>
      <c r="AH3">
        <v>20</v>
      </c>
      <c r="AI3" s="3"/>
      <c r="AJ3">
        <v>52.81</v>
      </c>
      <c r="AK3">
        <v>90972657</v>
      </c>
      <c r="AL3">
        <v>20</v>
      </c>
      <c r="AM3" s="3"/>
      <c r="AN3">
        <v>52.9</v>
      </c>
      <c r="AO3">
        <v>49420856</v>
      </c>
      <c r="AP3">
        <v>20</v>
      </c>
      <c r="AQ3" s="3"/>
      <c r="AR3">
        <v>53.06</v>
      </c>
      <c r="AS3">
        <v>77851364</v>
      </c>
      <c r="AT3">
        <v>20</v>
      </c>
      <c r="AU3" s="3"/>
      <c r="AV3">
        <v>52.43</v>
      </c>
      <c r="AW3">
        <v>63436599</v>
      </c>
      <c r="AX3">
        <v>20</v>
      </c>
      <c r="AY3" s="3"/>
      <c r="AZ3">
        <v>53.33</v>
      </c>
      <c r="BA3">
        <v>71940683</v>
      </c>
      <c r="BB3">
        <v>20</v>
      </c>
      <c r="BC3" s="3"/>
      <c r="BD3">
        <v>54.15</v>
      </c>
      <c r="BE3">
        <v>67540409</v>
      </c>
      <c r="BF3">
        <v>20</v>
      </c>
      <c r="BG3" s="3"/>
      <c r="BH3">
        <v>52.53</v>
      </c>
      <c r="BI3">
        <v>44193218</v>
      </c>
      <c r="BJ3">
        <v>20</v>
      </c>
      <c r="BK3" s="3"/>
      <c r="BL3">
        <v>52.49</v>
      </c>
      <c r="BM3">
        <v>23551628</v>
      </c>
      <c r="BN3">
        <v>20</v>
      </c>
      <c r="BO3" s="3"/>
      <c r="BP3">
        <v>52.43</v>
      </c>
      <c r="BQ3">
        <v>36259942</v>
      </c>
      <c r="BR3">
        <v>20</v>
      </c>
      <c r="BS3" s="3"/>
      <c r="BT3">
        <v>51.49</v>
      </c>
      <c r="BU3">
        <v>18957455</v>
      </c>
      <c r="BV3">
        <v>20</v>
      </c>
      <c r="BW3" s="3"/>
      <c r="BX3">
        <v>52.59</v>
      </c>
      <c r="BY3">
        <v>44457223</v>
      </c>
      <c r="BZ3">
        <v>20</v>
      </c>
      <c r="CA3" s="3"/>
    </row>
    <row r="4" spans="1:79" x14ac:dyDescent="0.2">
      <c r="A4" t="s">
        <v>27</v>
      </c>
      <c r="B4" t="s">
        <v>28</v>
      </c>
      <c r="C4" t="s">
        <v>3</v>
      </c>
      <c r="D4">
        <v>460.5915</v>
      </c>
      <c r="E4">
        <v>3</v>
      </c>
      <c r="F4">
        <v>460.57</v>
      </c>
      <c r="G4">
        <v>460.61</v>
      </c>
      <c r="H4">
        <v>55.86</v>
      </c>
      <c r="I4">
        <v>388828</v>
      </c>
      <c r="K4" s="3">
        <f>I4/I3*J3</f>
        <v>9.9717131998151784E-2</v>
      </c>
      <c r="L4">
        <v>55.72</v>
      </c>
      <c r="M4">
        <v>314249</v>
      </c>
      <c r="O4" s="3">
        <f>M4/M3*N3</f>
        <v>5.1516778879748544E-2</v>
      </c>
      <c r="P4">
        <v>55.17</v>
      </c>
      <c r="Q4">
        <v>1754405</v>
      </c>
      <c r="S4" s="3">
        <f>Q4/Q3*R3</f>
        <v>0.30167444141595856</v>
      </c>
      <c r="T4">
        <v>54.76</v>
      </c>
      <c r="U4">
        <v>8147791</v>
      </c>
      <c r="W4" s="3">
        <f>U4/U3*V3</f>
        <v>1.4984028625819448</v>
      </c>
      <c r="X4">
        <v>54.07</v>
      </c>
      <c r="Y4">
        <v>9261858</v>
      </c>
      <c r="AA4" s="3">
        <f>Y4/Y3*Z3</f>
        <v>1.4665012924393923</v>
      </c>
      <c r="AB4">
        <v>53.09</v>
      </c>
      <c r="AC4">
        <v>3227507</v>
      </c>
      <c r="AE4" s="3">
        <f>AC4/AC3*AD3</f>
        <v>0.79087842621146009</v>
      </c>
      <c r="AF4">
        <v>54.13</v>
      </c>
      <c r="AG4">
        <v>2106450</v>
      </c>
      <c r="AI4" s="3">
        <f>AG4/AG3*AH3</f>
        <v>0.37682989447394422</v>
      </c>
      <c r="AJ4">
        <v>52.82</v>
      </c>
      <c r="AK4">
        <v>1004874</v>
      </c>
      <c r="AM4" s="3">
        <f>AK4/AK3*AL3</f>
        <v>0.22091780830365326</v>
      </c>
      <c r="AN4">
        <v>52.87</v>
      </c>
      <c r="AO4">
        <v>595131</v>
      </c>
      <c r="AQ4" s="3">
        <f>AO4/AO3*AP3</f>
        <v>0.24084204450040284</v>
      </c>
      <c r="AR4">
        <v>52.99</v>
      </c>
      <c r="AS4">
        <v>3004779</v>
      </c>
      <c r="AU4" s="3">
        <f>AS4/AS3*AT3</f>
        <v>0.77192713026839188</v>
      </c>
      <c r="AV4">
        <v>52.5</v>
      </c>
      <c r="AW4">
        <v>1109621</v>
      </c>
      <c r="AY4" s="3">
        <f>AW4/AW3*AX3</f>
        <v>0.34983621993984892</v>
      </c>
      <c r="AZ4">
        <v>53.24</v>
      </c>
      <c r="BA4">
        <v>1947840</v>
      </c>
      <c r="BC4" s="3">
        <f>BA4/BA3*BB3</f>
        <v>0.5415127904748972</v>
      </c>
      <c r="BD4">
        <v>54.13</v>
      </c>
      <c r="BE4">
        <v>298569</v>
      </c>
      <c r="BG4" s="3">
        <f>BE4/BE3*BF3</f>
        <v>8.8411960904767398E-2</v>
      </c>
      <c r="BH4">
        <v>52.57</v>
      </c>
      <c r="BI4">
        <v>297160</v>
      </c>
      <c r="BK4" s="3">
        <f>BI4/BI3*BJ3</f>
        <v>0.13448217326015952</v>
      </c>
      <c r="BL4">
        <v>52.42</v>
      </c>
      <c r="BM4">
        <v>97654</v>
      </c>
      <c r="BO4" s="3">
        <f>BM4/BM3*BN3</f>
        <v>8.2927600588800068E-2</v>
      </c>
      <c r="BP4">
        <v>52.45</v>
      </c>
      <c r="BQ4">
        <v>650599</v>
      </c>
      <c r="BS4" s="3">
        <f>BQ4/BQ3*BR3</f>
        <v>0.35885275271537942</v>
      </c>
      <c r="BT4">
        <v>51.52</v>
      </c>
      <c r="BU4">
        <v>328689</v>
      </c>
      <c r="BW4" s="3">
        <f>BU4/BU3*BV3</f>
        <v>0.34676490066836507</v>
      </c>
      <c r="BX4">
        <v>52.51</v>
      </c>
      <c r="BY4">
        <v>955127</v>
      </c>
      <c r="CA4" s="3">
        <f>BY4/BY3*BZ3</f>
        <v>0.42968360844310943</v>
      </c>
    </row>
    <row r="5" spans="1:79" x14ac:dyDescent="0.2">
      <c r="A5" t="s">
        <v>29</v>
      </c>
      <c r="B5" t="s">
        <v>30</v>
      </c>
      <c r="C5" t="s">
        <v>2</v>
      </c>
      <c r="D5">
        <v>803.43150000000003</v>
      </c>
      <c r="E5">
        <v>3</v>
      </c>
      <c r="F5">
        <v>803.41</v>
      </c>
      <c r="G5">
        <v>803.45</v>
      </c>
      <c r="H5">
        <v>58.11</v>
      </c>
      <c r="I5">
        <v>28090602</v>
      </c>
      <c r="J5">
        <v>20</v>
      </c>
      <c r="K5" s="3"/>
      <c r="L5">
        <v>58.19</v>
      </c>
      <c r="M5">
        <v>33563774</v>
      </c>
      <c r="N5">
        <v>20</v>
      </c>
      <c r="O5" s="3"/>
      <c r="P5">
        <v>58.13</v>
      </c>
      <c r="Q5">
        <v>31851848</v>
      </c>
      <c r="R5">
        <v>20</v>
      </c>
      <c r="S5" s="3"/>
      <c r="T5">
        <v>57.74</v>
      </c>
      <c r="U5">
        <v>27566908</v>
      </c>
      <c r="V5">
        <v>20</v>
      </c>
      <c r="W5" s="3"/>
      <c r="X5">
        <v>57.27</v>
      </c>
      <c r="Y5">
        <v>33885777</v>
      </c>
      <c r="Z5">
        <v>20</v>
      </c>
      <c r="AA5" s="3"/>
      <c r="AB5">
        <v>57.06</v>
      </c>
      <c r="AC5">
        <v>28719781</v>
      </c>
      <c r="AD5">
        <v>20</v>
      </c>
      <c r="AE5" s="3"/>
      <c r="AF5">
        <v>57.41</v>
      </c>
      <c r="AG5">
        <v>33052166</v>
      </c>
      <c r="AH5">
        <v>20</v>
      </c>
      <c r="AI5" s="3"/>
      <c r="AJ5">
        <v>57</v>
      </c>
      <c r="AK5">
        <v>26599956</v>
      </c>
      <c r="AL5">
        <v>20</v>
      </c>
      <c r="AM5" s="3"/>
      <c r="AN5">
        <v>56.72</v>
      </c>
      <c r="AO5">
        <v>22599327</v>
      </c>
      <c r="AP5">
        <v>20</v>
      </c>
      <c r="AQ5" s="3"/>
      <c r="AR5">
        <v>56.73</v>
      </c>
      <c r="AS5">
        <v>21923451</v>
      </c>
      <c r="AT5">
        <v>20</v>
      </c>
      <c r="AU5" s="3"/>
      <c r="AV5">
        <v>56.59</v>
      </c>
      <c r="AW5">
        <v>17902838</v>
      </c>
      <c r="AX5">
        <v>20</v>
      </c>
      <c r="AY5" s="3"/>
      <c r="AZ5">
        <v>56.94</v>
      </c>
      <c r="BA5">
        <v>20522646</v>
      </c>
      <c r="BB5">
        <v>20</v>
      </c>
      <c r="BC5" s="3"/>
      <c r="BD5">
        <v>57.15</v>
      </c>
      <c r="BE5">
        <v>18565506</v>
      </c>
      <c r="BF5">
        <v>20</v>
      </c>
      <c r="BG5" s="3"/>
      <c r="BH5">
        <v>56.54</v>
      </c>
      <c r="BI5">
        <v>12144626</v>
      </c>
      <c r="BJ5">
        <v>20</v>
      </c>
      <c r="BK5" s="3"/>
      <c r="BL5">
        <v>56.46</v>
      </c>
      <c r="BM5">
        <v>13958277</v>
      </c>
      <c r="BN5">
        <v>20</v>
      </c>
      <c r="BO5" s="3"/>
      <c r="BP5">
        <v>56.39</v>
      </c>
      <c r="BQ5">
        <v>11885283</v>
      </c>
      <c r="BR5">
        <v>20</v>
      </c>
      <c r="BS5" s="3"/>
      <c r="BT5">
        <v>56.35</v>
      </c>
      <c r="BU5">
        <v>9514406</v>
      </c>
      <c r="BV5">
        <v>20</v>
      </c>
      <c r="BW5" s="3"/>
      <c r="BX5">
        <v>56.54</v>
      </c>
      <c r="BY5">
        <v>14085203</v>
      </c>
      <c r="BZ5">
        <v>20</v>
      </c>
      <c r="CA5" s="3"/>
    </row>
    <row r="6" spans="1:79" x14ac:dyDescent="0.2">
      <c r="A6" t="s">
        <v>29</v>
      </c>
      <c r="B6" t="s">
        <v>30</v>
      </c>
      <c r="C6" t="s">
        <v>3</v>
      </c>
      <c r="D6">
        <v>801.42690000000005</v>
      </c>
      <c r="E6">
        <v>3</v>
      </c>
      <c r="F6">
        <v>801.41</v>
      </c>
      <c r="G6">
        <v>801.45</v>
      </c>
      <c r="H6">
        <v>58.13</v>
      </c>
      <c r="I6">
        <v>1801994</v>
      </c>
      <c r="K6" s="3">
        <f>I6/I5*J5</f>
        <v>1.2829871000984601</v>
      </c>
      <c r="L6">
        <v>58.18</v>
      </c>
      <c r="M6">
        <v>1522352</v>
      </c>
      <c r="O6" s="3">
        <f>M6/M5*N5</f>
        <v>0.90713994201009696</v>
      </c>
      <c r="P6">
        <v>58.13</v>
      </c>
      <c r="Q6">
        <v>5511265</v>
      </c>
      <c r="S6" s="3">
        <f>Q6/Q5*R5</f>
        <v>3.4605621626726335</v>
      </c>
      <c r="T6">
        <v>57.76</v>
      </c>
      <c r="U6">
        <v>7598775</v>
      </c>
      <c r="W6" s="3">
        <f>U6/U5*V5</f>
        <v>5.5129686651836334</v>
      </c>
      <c r="X6">
        <v>57.27</v>
      </c>
      <c r="Y6">
        <v>10757065</v>
      </c>
      <c r="AA6" s="3">
        <f>Y6/Y5*Z5</f>
        <v>6.3490148093697254</v>
      </c>
      <c r="AB6">
        <v>57.05</v>
      </c>
      <c r="AC6">
        <v>8520691</v>
      </c>
      <c r="AE6" s="3">
        <f>AC6/AC5*AD5</f>
        <v>5.93367407641444</v>
      </c>
      <c r="AF6">
        <v>57.4</v>
      </c>
      <c r="AG6">
        <v>8811130</v>
      </c>
      <c r="AI6" s="3">
        <f>AG6/AG5*AH5</f>
        <v>5.3316505792691471</v>
      </c>
      <c r="AJ6">
        <v>57.02</v>
      </c>
      <c r="AK6">
        <v>6034622</v>
      </c>
      <c r="AM6" s="3">
        <f>AK6/AK5*AL5</f>
        <v>4.5373172797729442</v>
      </c>
      <c r="AN6">
        <v>56.7</v>
      </c>
      <c r="AO6">
        <v>6595289</v>
      </c>
      <c r="AQ6" s="3">
        <f>AO6/AO5*AP5</f>
        <v>5.836712748127411</v>
      </c>
      <c r="AR6">
        <v>56.72</v>
      </c>
      <c r="AS6">
        <v>7348650</v>
      </c>
      <c r="AU6" s="3">
        <f>AS6/AS5*AT5</f>
        <v>6.7039171889498608</v>
      </c>
      <c r="AV6">
        <v>56.59</v>
      </c>
      <c r="AW6">
        <v>3938531</v>
      </c>
      <c r="AY6" s="3">
        <f>AW6/AW5*AX5</f>
        <v>4.3998957036867568</v>
      </c>
      <c r="AZ6">
        <v>56.92</v>
      </c>
      <c r="BA6">
        <v>4860336</v>
      </c>
      <c r="BC6" s="3">
        <f>BA6/BA5*BB5</f>
        <v>4.7365588238475684</v>
      </c>
      <c r="BD6">
        <v>57.15</v>
      </c>
      <c r="BE6">
        <v>2049531</v>
      </c>
      <c r="BG6" s="3">
        <f>BE6/BE5*BF5</f>
        <v>2.2078913443027086</v>
      </c>
      <c r="BH6">
        <v>56.58</v>
      </c>
      <c r="BI6">
        <v>2093730</v>
      </c>
      <c r="BK6" s="3">
        <f>BI6/BI5*BJ5</f>
        <v>3.4479941992449992</v>
      </c>
      <c r="BL6">
        <v>56.47</v>
      </c>
      <c r="BM6">
        <v>2474920</v>
      </c>
      <c r="BO6" s="3">
        <f>BM6/BM5*BN5</f>
        <v>3.5461683415510379</v>
      </c>
      <c r="BP6">
        <v>56.41</v>
      </c>
      <c r="BQ6">
        <v>2080241</v>
      </c>
      <c r="BS6" s="3">
        <f>BQ6/BQ5*BR5</f>
        <v>3.5005325493721937</v>
      </c>
      <c r="BT6">
        <v>56.35</v>
      </c>
      <c r="BU6">
        <v>2045088</v>
      </c>
      <c r="BW6" s="3">
        <f>BU6/BU5*BV5</f>
        <v>4.2989294339552044</v>
      </c>
      <c r="BX6">
        <v>56.59</v>
      </c>
      <c r="BY6">
        <v>2913992</v>
      </c>
      <c r="CA6" s="3">
        <f>BY6/BY5*BZ5</f>
        <v>4.137664185599597</v>
      </c>
    </row>
    <row r="7" spans="1:79" x14ac:dyDescent="0.2">
      <c r="A7" t="s">
        <v>31</v>
      </c>
      <c r="B7" t="s">
        <v>40</v>
      </c>
      <c r="C7" t="s">
        <v>2</v>
      </c>
      <c r="D7">
        <v>897.4742</v>
      </c>
      <c r="E7">
        <v>2</v>
      </c>
      <c r="F7">
        <v>897.45</v>
      </c>
      <c r="G7">
        <v>897.49</v>
      </c>
      <c r="H7">
        <v>59.32</v>
      </c>
      <c r="I7">
        <v>1127301581</v>
      </c>
      <c r="J7">
        <v>900</v>
      </c>
      <c r="K7" s="3"/>
      <c r="L7">
        <v>59.48</v>
      </c>
      <c r="M7">
        <v>1218051448</v>
      </c>
      <c r="N7">
        <v>900</v>
      </c>
      <c r="O7" s="3"/>
      <c r="P7">
        <v>59.58</v>
      </c>
      <c r="Q7">
        <v>1125012036</v>
      </c>
      <c r="R7">
        <v>900</v>
      </c>
      <c r="S7" s="3"/>
      <c r="T7">
        <v>59.27</v>
      </c>
      <c r="U7">
        <v>954254901</v>
      </c>
      <c r="V7">
        <v>900</v>
      </c>
      <c r="W7" s="3"/>
      <c r="X7">
        <v>58.88</v>
      </c>
      <c r="Y7">
        <v>1183453114</v>
      </c>
      <c r="Z7">
        <v>900</v>
      </c>
      <c r="AA7" s="3"/>
      <c r="AB7">
        <v>58.71</v>
      </c>
      <c r="AC7">
        <v>1053862518</v>
      </c>
      <c r="AD7">
        <v>900</v>
      </c>
      <c r="AE7" s="3"/>
      <c r="AF7">
        <v>58.89</v>
      </c>
      <c r="AG7">
        <v>1201597740</v>
      </c>
      <c r="AH7">
        <v>900</v>
      </c>
      <c r="AI7" s="3"/>
      <c r="AJ7">
        <v>58.63</v>
      </c>
      <c r="AK7">
        <v>869841440</v>
      </c>
      <c r="AL7">
        <v>900</v>
      </c>
      <c r="AM7" s="3"/>
      <c r="AN7">
        <v>58.29</v>
      </c>
      <c r="AO7">
        <v>792157893</v>
      </c>
      <c r="AP7">
        <v>900</v>
      </c>
      <c r="AQ7" s="3"/>
      <c r="AR7">
        <v>58.24</v>
      </c>
      <c r="AS7">
        <v>745282916</v>
      </c>
      <c r="AT7">
        <v>900</v>
      </c>
      <c r="AU7" s="3"/>
      <c r="AV7">
        <v>58.13</v>
      </c>
      <c r="AW7">
        <v>682016158</v>
      </c>
      <c r="AX7">
        <v>900</v>
      </c>
      <c r="AY7" s="3"/>
      <c r="AZ7">
        <v>58.43</v>
      </c>
      <c r="BA7">
        <v>774444257</v>
      </c>
      <c r="BB7">
        <v>900</v>
      </c>
      <c r="BC7" s="3"/>
      <c r="BD7">
        <v>58.61</v>
      </c>
      <c r="BE7">
        <v>721306079</v>
      </c>
      <c r="BF7">
        <v>900</v>
      </c>
      <c r="BG7" s="3"/>
      <c r="BH7">
        <v>58.17</v>
      </c>
      <c r="BI7">
        <v>563714528</v>
      </c>
      <c r="BJ7">
        <v>900</v>
      </c>
      <c r="BK7" s="3"/>
      <c r="BL7">
        <v>57.97</v>
      </c>
      <c r="BM7">
        <v>625816739</v>
      </c>
      <c r="BN7">
        <v>900</v>
      </c>
      <c r="BO7" s="3"/>
      <c r="BP7">
        <v>57.96</v>
      </c>
      <c r="BQ7">
        <v>537960917</v>
      </c>
      <c r="BR7">
        <v>900</v>
      </c>
      <c r="BS7" s="3"/>
      <c r="BT7">
        <v>57.93</v>
      </c>
      <c r="BU7">
        <v>460613870</v>
      </c>
      <c r="BV7">
        <v>900</v>
      </c>
      <c r="BW7" s="3"/>
      <c r="BX7">
        <v>58.07</v>
      </c>
      <c r="BY7">
        <v>608191394</v>
      </c>
      <c r="BZ7">
        <v>900</v>
      </c>
      <c r="CA7" s="3"/>
    </row>
    <row r="8" spans="1:79" x14ac:dyDescent="0.2">
      <c r="A8" t="s">
        <v>31</v>
      </c>
      <c r="B8" t="s">
        <v>40</v>
      </c>
      <c r="C8" t="s">
        <v>3</v>
      </c>
      <c r="D8">
        <v>894.46730000000002</v>
      </c>
      <c r="E8">
        <v>2</v>
      </c>
      <c r="F8">
        <v>894.45</v>
      </c>
      <c r="G8">
        <v>894.49</v>
      </c>
      <c r="H8">
        <v>59.3</v>
      </c>
      <c r="I8">
        <v>51785772</v>
      </c>
      <c r="K8" s="3">
        <f>I8/I7*J7</f>
        <v>41.344033917397653</v>
      </c>
      <c r="L8">
        <v>59.51</v>
      </c>
      <c r="M8">
        <v>34022080</v>
      </c>
      <c r="O8" s="3">
        <f>M8/M7*N7</f>
        <v>25.138406140624696</v>
      </c>
      <c r="P8">
        <v>59.57</v>
      </c>
      <c r="Q8">
        <v>116703201</v>
      </c>
      <c r="S8" s="3">
        <f>Q8/Q7*R7</f>
        <v>93.361561955769162</v>
      </c>
      <c r="T8">
        <v>59.31</v>
      </c>
      <c r="U8">
        <v>173669744</v>
      </c>
      <c r="W8" s="3">
        <f>U8/U7*V7</f>
        <v>163.79561628261419</v>
      </c>
      <c r="X8">
        <v>58.88</v>
      </c>
      <c r="Y8">
        <v>229980519</v>
      </c>
      <c r="AA8" s="3">
        <f>Y8/Y7*Z7</f>
        <v>174.89705730750225</v>
      </c>
      <c r="AB8">
        <v>58.71</v>
      </c>
      <c r="AC8">
        <v>209953103</v>
      </c>
      <c r="AE8" s="3">
        <f>AC8/AC7*AD7</f>
        <v>179.30023079158414</v>
      </c>
      <c r="AF8">
        <v>58.91</v>
      </c>
      <c r="AG8">
        <v>228114977</v>
      </c>
      <c r="AI8" s="3">
        <f>AG8/AG7*AH7</f>
        <v>170.8587428767967</v>
      </c>
      <c r="AJ8">
        <v>58.63</v>
      </c>
      <c r="AK8">
        <v>138797518</v>
      </c>
      <c r="AM8" s="3">
        <f>AK8/AK7*AL7</f>
        <v>143.6098126113651</v>
      </c>
      <c r="AN8">
        <v>58.29</v>
      </c>
      <c r="AO8">
        <v>168126796</v>
      </c>
      <c r="AQ8" s="3">
        <f>AO8/AO7*AP7</f>
        <v>191.01509653202433</v>
      </c>
      <c r="AR8">
        <v>58.26</v>
      </c>
      <c r="AS8">
        <v>178158185</v>
      </c>
      <c r="AU8" s="3">
        <f>AS8/AS7*AT7</f>
        <v>215.14295183441453</v>
      </c>
      <c r="AV8">
        <v>58.14</v>
      </c>
      <c r="AW8">
        <v>104074627</v>
      </c>
      <c r="AY8" s="3">
        <f>AW8/AW7*AX7</f>
        <v>137.33862929974745</v>
      </c>
      <c r="AZ8">
        <v>58.44</v>
      </c>
      <c r="BA8">
        <v>136157351</v>
      </c>
      <c r="BC8" s="3">
        <f>BA8/BA7*BB7</f>
        <v>158.23168006267494</v>
      </c>
      <c r="BD8">
        <v>58.63</v>
      </c>
      <c r="BE8">
        <v>55386035</v>
      </c>
      <c r="BG8" s="3">
        <f>BE8/BE7*BF7</f>
        <v>69.107183415266903</v>
      </c>
      <c r="BH8">
        <v>58.17</v>
      </c>
      <c r="BI8">
        <v>57451213</v>
      </c>
      <c r="BK8" s="3">
        <f>BI8/BI7*BJ7</f>
        <v>91.723894155163592</v>
      </c>
      <c r="BL8">
        <v>57.97</v>
      </c>
      <c r="BM8">
        <v>79908937</v>
      </c>
      <c r="BO8" s="3">
        <f>BM8/BM7*BN7</f>
        <v>114.9186955512227</v>
      </c>
      <c r="BP8">
        <v>57.96</v>
      </c>
      <c r="BQ8">
        <v>72248070</v>
      </c>
      <c r="BS8" s="3">
        <f>BQ8/BQ7*BR7</f>
        <v>120.86986423216318</v>
      </c>
      <c r="BT8">
        <v>57.94</v>
      </c>
      <c r="BU8">
        <v>75863088</v>
      </c>
      <c r="BW8" s="3">
        <f>BU8/BU7*BV7</f>
        <v>148.22996797729951</v>
      </c>
      <c r="BX8">
        <v>58.07</v>
      </c>
      <c r="BY8">
        <v>91392292</v>
      </c>
      <c r="CA8" s="3">
        <f>BY8/BY7*BZ7</f>
        <v>135.24206953839271</v>
      </c>
    </row>
    <row r="9" spans="1:79" x14ac:dyDescent="0.2">
      <c r="A9" t="s">
        <v>32</v>
      </c>
      <c r="B9" t="s">
        <v>33</v>
      </c>
      <c r="C9" t="s">
        <v>2</v>
      </c>
      <c r="D9">
        <v>489.9391</v>
      </c>
      <c r="E9">
        <v>3</v>
      </c>
      <c r="F9">
        <v>489.92</v>
      </c>
      <c r="G9">
        <v>489.96</v>
      </c>
      <c r="H9">
        <v>46.53</v>
      </c>
      <c r="I9">
        <v>845272261</v>
      </c>
      <c r="J9">
        <v>150</v>
      </c>
      <c r="K9" s="3"/>
      <c r="L9">
        <v>46.95</v>
      </c>
      <c r="M9">
        <v>1441956978</v>
      </c>
      <c r="N9">
        <v>150</v>
      </c>
      <c r="O9" s="3"/>
      <c r="P9">
        <v>46.46</v>
      </c>
      <c r="Q9">
        <v>1286247448</v>
      </c>
      <c r="R9">
        <v>150</v>
      </c>
      <c r="S9" s="3"/>
      <c r="T9">
        <v>46.13</v>
      </c>
      <c r="U9">
        <v>1224106359</v>
      </c>
      <c r="V9">
        <v>150</v>
      </c>
      <c r="W9" s="3"/>
      <c r="X9">
        <v>45.74</v>
      </c>
      <c r="Y9">
        <v>1542955147</v>
      </c>
      <c r="Z9">
        <v>150</v>
      </c>
      <c r="AA9" s="3"/>
      <c r="AB9">
        <v>45.43</v>
      </c>
      <c r="AC9">
        <v>1272872591</v>
      </c>
      <c r="AD9">
        <v>150</v>
      </c>
      <c r="AE9" s="3"/>
      <c r="AF9">
        <v>45.8</v>
      </c>
      <c r="AG9">
        <v>1627254269</v>
      </c>
      <c r="AH9">
        <v>150</v>
      </c>
      <c r="AI9" s="3"/>
      <c r="AJ9">
        <v>45.64</v>
      </c>
      <c r="AK9">
        <v>912545367</v>
      </c>
      <c r="AL9">
        <v>150</v>
      </c>
      <c r="AM9" s="3"/>
      <c r="AN9">
        <v>45.14</v>
      </c>
      <c r="AO9">
        <v>965369701</v>
      </c>
      <c r="AP9">
        <v>150</v>
      </c>
      <c r="AQ9" s="3"/>
      <c r="AR9">
        <v>45.1</v>
      </c>
      <c r="AS9">
        <v>797015872</v>
      </c>
      <c r="AT9">
        <v>150</v>
      </c>
      <c r="AU9" s="3"/>
      <c r="AV9">
        <v>45.17</v>
      </c>
      <c r="AW9">
        <v>583558175</v>
      </c>
      <c r="AX9">
        <v>150</v>
      </c>
      <c r="AY9" s="3"/>
      <c r="AZ9">
        <v>45.44</v>
      </c>
      <c r="BA9">
        <v>811393408</v>
      </c>
      <c r="BB9">
        <v>150</v>
      </c>
      <c r="BC9" s="3"/>
      <c r="BD9">
        <v>45.54</v>
      </c>
      <c r="BE9">
        <v>623100710</v>
      </c>
      <c r="BF9">
        <v>150</v>
      </c>
      <c r="BG9" s="3"/>
      <c r="BH9">
        <v>45.29</v>
      </c>
      <c r="BI9">
        <v>492773119</v>
      </c>
      <c r="BJ9">
        <v>150</v>
      </c>
      <c r="BK9" s="3"/>
      <c r="BL9">
        <v>44.86</v>
      </c>
      <c r="BM9">
        <v>626201680</v>
      </c>
      <c r="BN9">
        <v>150</v>
      </c>
      <c r="BO9" s="3"/>
      <c r="BP9">
        <v>44.91</v>
      </c>
      <c r="BQ9">
        <v>504603644</v>
      </c>
      <c r="BR9">
        <v>150</v>
      </c>
      <c r="BS9" s="3"/>
      <c r="BT9">
        <v>44.56</v>
      </c>
      <c r="BU9">
        <v>223933731</v>
      </c>
      <c r="BV9">
        <v>150</v>
      </c>
      <c r="BW9" s="3"/>
      <c r="BX9">
        <v>45.2</v>
      </c>
      <c r="BY9">
        <v>388394658</v>
      </c>
      <c r="BZ9">
        <v>150</v>
      </c>
      <c r="CA9" s="3"/>
    </row>
    <row r="10" spans="1:79" x14ac:dyDescent="0.2">
      <c r="A10" t="s">
        <v>32</v>
      </c>
      <c r="B10" t="s">
        <v>33</v>
      </c>
      <c r="C10" t="s">
        <v>3</v>
      </c>
      <c r="D10">
        <v>487.6001</v>
      </c>
      <c r="E10">
        <v>3</v>
      </c>
      <c r="F10">
        <v>487.58</v>
      </c>
      <c r="G10">
        <v>487.62</v>
      </c>
      <c r="H10">
        <v>46.53</v>
      </c>
      <c r="I10">
        <v>22079144</v>
      </c>
      <c r="K10" s="3">
        <f>I10/I9*J9</f>
        <v>3.9181122495157803</v>
      </c>
      <c r="L10">
        <v>46.91</v>
      </c>
      <c r="M10">
        <v>21603010</v>
      </c>
      <c r="O10" s="3">
        <f>M10/M9*N9</f>
        <v>2.2472594879318235</v>
      </c>
      <c r="P10">
        <v>46.49</v>
      </c>
      <c r="Q10">
        <v>86408004</v>
      </c>
      <c r="S10" s="3">
        <f>Q10/Q9*R9</f>
        <v>10.076755153258814</v>
      </c>
      <c r="T10">
        <v>46.17</v>
      </c>
      <c r="U10">
        <v>106344579</v>
      </c>
      <c r="W10" s="3">
        <f>U10/U9*V9</f>
        <v>13.031291548090064</v>
      </c>
      <c r="X10">
        <v>45.75</v>
      </c>
      <c r="Y10">
        <v>144509673</v>
      </c>
      <c r="AA10" s="3">
        <f>Y10/Y9*Z9</f>
        <v>14.048659153926785</v>
      </c>
      <c r="AB10">
        <v>45.43</v>
      </c>
      <c r="AC10">
        <v>124680644</v>
      </c>
      <c r="AE10" s="3">
        <f>AC10/AC9*AD9</f>
        <v>14.69282686439746</v>
      </c>
      <c r="AF10">
        <v>45.8</v>
      </c>
      <c r="AG10">
        <v>183680056</v>
      </c>
      <c r="AI10" s="3">
        <f>AG10/AG9*AH9</f>
        <v>16.93159386635476</v>
      </c>
      <c r="AJ10">
        <v>45.64</v>
      </c>
      <c r="AK10">
        <v>91882280</v>
      </c>
      <c r="AM10" s="3">
        <f>AK10/AK9*AL9</f>
        <v>15.103185549349242</v>
      </c>
      <c r="AN10">
        <v>45.14</v>
      </c>
      <c r="AO10">
        <v>125412427</v>
      </c>
      <c r="AQ10" s="3">
        <f>AO10/AO9*AP9</f>
        <v>19.486694092960764</v>
      </c>
      <c r="AR10">
        <v>45.09</v>
      </c>
      <c r="AS10">
        <v>108758321</v>
      </c>
      <c r="AU10" s="3">
        <f>AS10/AS9*AT9</f>
        <v>20.468536102126709</v>
      </c>
      <c r="AV10">
        <v>45.17</v>
      </c>
      <c r="AW10">
        <v>49546058</v>
      </c>
      <c r="AY10" s="3">
        <f>AW10/AW9*AX9</f>
        <v>12.735506104425664</v>
      </c>
      <c r="AZ10">
        <v>45.47</v>
      </c>
      <c r="BA10">
        <v>79923913</v>
      </c>
      <c r="BC10" s="3">
        <f>BA10/BA9*BB9</f>
        <v>14.775307306908758</v>
      </c>
      <c r="BD10">
        <v>45.56</v>
      </c>
      <c r="BE10">
        <v>27078051</v>
      </c>
      <c r="BG10" s="3">
        <f>BE10/BE9*BF9</f>
        <v>6.5185412001857612</v>
      </c>
      <c r="BH10">
        <v>45.3</v>
      </c>
      <c r="BI10">
        <v>24220149</v>
      </c>
      <c r="BK10" s="3">
        <f>BI10/BI9*BJ9</f>
        <v>7.3726066011323965</v>
      </c>
      <c r="BL10">
        <v>44.86</v>
      </c>
      <c r="BM10">
        <v>45170372</v>
      </c>
      <c r="BO10" s="3">
        <f>BM10/BM9*BN9</f>
        <v>10.820085631197923</v>
      </c>
      <c r="BP10">
        <v>44.91</v>
      </c>
      <c r="BQ10">
        <v>35106625</v>
      </c>
      <c r="BS10" s="3">
        <f>BQ10/BQ9*BR9</f>
        <v>10.435901152548951</v>
      </c>
      <c r="BT10">
        <v>44.58</v>
      </c>
      <c r="BU10">
        <v>17995067</v>
      </c>
      <c r="BW10" s="3">
        <f>BU10/BU9*BV9</f>
        <v>12.053834131848586</v>
      </c>
      <c r="BX10">
        <v>45.19</v>
      </c>
      <c r="BY10">
        <v>32238883</v>
      </c>
      <c r="CA10" s="3">
        <f>BY10/BY9*BZ9</f>
        <v>12.450821221130184</v>
      </c>
    </row>
    <row r="11" spans="1:79" x14ac:dyDescent="0.2">
      <c r="A11" t="s">
        <v>34</v>
      </c>
      <c r="B11" t="s">
        <v>35</v>
      </c>
      <c r="C11" t="s">
        <v>2</v>
      </c>
      <c r="D11">
        <v>751.07669999999996</v>
      </c>
      <c r="E11">
        <v>3</v>
      </c>
      <c r="F11">
        <v>751.06</v>
      </c>
      <c r="G11">
        <v>751.1</v>
      </c>
      <c r="H11">
        <v>59.26</v>
      </c>
      <c r="I11">
        <v>11858159</v>
      </c>
      <c r="J11">
        <v>150</v>
      </c>
      <c r="K11" s="3"/>
      <c r="L11">
        <v>58.98</v>
      </c>
      <c r="M11">
        <v>30950959</v>
      </c>
      <c r="N11">
        <v>150</v>
      </c>
      <c r="O11" s="3"/>
      <c r="P11">
        <v>58.82</v>
      </c>
      <c r="Q11">
        <v>40860435</v>
      </c>
      <c r="R11">
        <v>150</v>
      </c>
      <c r="S11" s="3"/>
      <c r="T11">
        <v>58.34</v>
      </c>
      <c r="U11">
        <v>41114459</v>
      </c>
      <c r="V11">
        <v>150</v>
      </c>
      <c r="W11" s="3"/>
      <c r="X11">
        <v>57.65</v>
      </c>
      <c r="Y11">
        <v>52356351</v>
      </c>
      <c r="Z11">
        <v>150</v>
      </c>
      <c r="AA11" s="3"/>
      <c r="AB11">
        <v>57.36</v>
      </c>
      <c r="AC11">
        <v>50941089</v>
      </c>
      <c r="AD11">
        <v>150</v>
      </c>
      <c r="AE11" s="3"/>
      <c r="AF11">
        <v>57.79</v>
      </c>
      <c r="AG11">
        <v>57627842</v>
      </c>
      <c r="AH11">
        <v>150</v>
      </c>
      <c r="AI11" s="3"/>
      <c r="AJ11">
        <v>57.29</v>
      </c>
      <c r="AK11">
        <v>42800058</v>
      </c>
      <c r="AL11">
        <v>150</v>
      </c>
      <c r="AM11" s="3"/>
      <c r="AN11">
        <v>57</v>
      </c>
      <c r="AO11">
        <v>39098345</v>
      </c>
      <c r="AP11">
        <v>150</v>
      </c>
      <c r="AQ11" s="3"/>
      <c r="AR11">
        <v>57.06</v>
      </c>
      <c r="AS11">
        <v>37484481</v>
      </c>
      <c r="AT11">
        <v>150</v>
      </c>
      <c r="AU11" s="3"/>
      <c r="AV11">
        <v>56.91</v>
      </c>
      <c r="AW11">
        <v>30918677</v>
      </c>
      <c r="AX11">
        <v>150</v>
      </c>
      <c r="AY11" s="3"/>
      <c r="AZ11">
        <v>57.44</v>
      </c>
      <c r="BA11">
        <v>28732833</v>
      </c>
      <c r="BB11">
        <v>150</v>
      </c>
      <c r="BC11" s="3"/>
      <c r="BD11">
        <v>57.66</v>
      </c>
      <c r="BE11">
        <v>30046430</v>
      </c>
      <c r="BF11">
        <v>150</v>
      </c>
      <c r="BG11" s="3"/>
      <c r="BH11">
        <v>56.96</v>
      </c>
      <c r="BI11">
        <v>21312675</v>
      </c>
      <c r="BJ11">
        <v>150</v>
      </c>
      <c r="BK11" s="3"/>
      <c r="BL11">
        <v>56.85</v>
      </c>
      <c r="BM11">
        <v>26640707</v>
      </c>
      <c r="BN11">
        <v>150</v>
      </c>
      <c r="BO11" s="3"/>
      <c r="BP11">
        <v>56.78</v>
      </c>
      <c r="BQ11">
        <v>19015517</v>
      </c>
      <c r="BR11">
        <v>150</v>
      </c>
      <c r="BS11" s="3"/>
      <c r="BT11">
        <v>56.62</v>
      </c>
      <c r="BU11">
        <v>16258143</v>
      </c>
      <c r="BV11">
        <v>150</v>
      </c>
      <c r="BW11" s="3"/>
      <c r="BX11">
        <v>56.94</v>
      </c>
      <c r="BY11">
        <v>22261550</v>
      </c>
      <c r="BZ11">
        <v>150</v>
      </c>
      <c r="CA11" s="3"/>
    </row>
    <row r="12" spans="1:79" x14ac:dyDescent="0.2">
      <c r="A12" t="s">
        <v>34</v>
      </c>
      <c r="B12" t="s">
        <v>35</v>
      </c>
      <c r="C12" t="s">
        <v>2</v>
      </c>
      <c r="D12">
        <v>563.55930000000001</v>
      </c>
      <c r="E12">
        <v>4</v>
      </c>
      <c r="F12">
        <v>563.54</v>
      </c>
      <c r="G12">
        <v>563.58000000000004</v>
      </c>
      <c r="H12">
        <v>59.29</v>
      </c>
      <c r="I12">
        <v>113806019</v>
      </c>
      <c r="K12" s="3"/>
      <c r="L12">
        <v>58.97</v>
      </c>
      <c r="M12">
        <v>322069104</v>
      </c>
      <c r="O12" s="3"/>
      <c r="P12">
        <v>58.77</v>
      </c>
      <c r="Q12">
        <v>451476447</v>
      </c>
      <c r="S12" s="3"/>
      <c r="T12">
        <v>58.37</v>
      </c>
      <c r="U12">
        <v>426350429</v>
      </c>
      <c r="W12" s="3"/>
      <c r="X12">
        <v>57.66</v>
      </c>
      <c r="Y12">
        <v>561789296</v>
      </c>
      <c r="AA12" s="3"/>
      <c r="AB12">
        <v>57.3</v>
      </c>
      <c r="AC12">
        <v>484768712</v>
      </c>
      <c r="AE12" s="3"/>
      <c r="AF12">
        <v>57.79</v>
      </c>
      <c r="AG12">
        <v>558772261</v>
      </c>
      <c r="AI12" s="3"/>
      <c r="AJ12">
        <v>57.3</v>
      </c>
      <c r="AK12">
        <v>428287754</v>
      </c>
      <c r="AM12" s="3"/>
      <c r="AN12">
        <v>57</v>
      </c>
      <c r="AO12">
        <v>381390075</v>
      </c>
      <c r="AQ12" s="3"/>
      <c r="AR12">
        <v>57.06</v>
      </c>
      <c r="AS12">
        <v>364359332</v>
      </c>
      <c r="AU12" s="3"/>
      <c r="AV12">
        <v>56.92</v>
      </c>
      <c r="AW12">
        <v>309755147</v>
      </c>
      <c r="AY12" s="3"/>
      <c r="AZ12">
        <v>57.44</v>
      </c>
      <c r="BA12">
        <v>288567596</v>
      </c>
      <c r="BC12" s="3"/>
      <c r="BD12">
        <v>57.66</v>
      </c>
      <c r="BE12">
        <v>310752716</v>
      </c>
      <c r="BG12" s="3"/>
      <c r="BH12">
        <v>56.99</v>
      </c>
      <c r="BI12">
        <v>211567341</v>
      </c>
      <c r="BK12" s="3"/>
      <c r="BL12">
        <v>56.87</v>
      </c>
      <c r="BM12">
        <v>242294257</v>
      </c>
      <c r="BO12" s="3"/>
      <c r="BP12">
        <v>56.8</v>
      </c>
      <c r="BQ12">
        <v>202401685</v>
      </c>
      <c r="BS12" s="3"/>
      <c r="BT12">
        <v>56.62</v>
      </c>
      <c r="BU12">
        <v>175556286</v>
      </c>
      <c r="BW12" s="3"/>
      <c r="BX12">
        <v>56.94</v>
      </c>
      <c r="BY12">
        <v>234913631</v>
      </c>
      <c r="CA12" s="3"/>
    </row>
    <row r="13" spans="1:79" x14ac:dyDescent="0.2">
      <c r="A13" t="s">
        <v>34</v>
      </c>
      <c r="B13" t="s">
        <v>35</v>
      </c>
      <c r="C13" t="s">
        <v>3</v>
      </c>
      <c r="D13">
        <v>748.73760000000004</v>
      </c>
      <c r="E13">
        <v>3</v>
      </c>
      <c r="F13">
        <v>748.72</v>
      </c>
      <c r="G13">
        <v>748.76</v>
      </c>
      <c r="H13">
        <v>59.03</v>
      </c>
      <c r="I13">
        <v>0</v>
      </c>
      <c r="K13" s="3"/>
      <c r="L13">
        <v>59.02</v>
      </c>
      <c r="M13">
        <v>365362</v>
      </c>
      <c r="O13" s="3"/>
      <c r="P13">
        <v>58.78</v>
      </c>
      <c r="Q13">
        <v>2446305</v>
      </c>
      <c r="S13" s="3"/>
      <c r="T13">
        <v>58.31</v>
      </c>
      <c r="U13">
        <v>2632733</v>
      </c>
      <c r="W13" s="3"/>
      <c r="X13">
        <v>57.6</v>
      </c>
      <c r="Y13">
        <v>3140588</v>
      </c>
      <c r="AA13" s="3"/>
      <c r="AB13">
        <v>57.38</v>
      </c>
      <c r="AC13">
        <v>3511986</v>
      </c>
      <c r="AE13" s="3"/>
      <c r="AF13">
        <v>57.85</v>
      </c>
      <c r="AG13">
        <v>6083192</v>
      </c>
      <c r="AI13" s="3"/>
      <c r="AJ13">
        <v>57.32</v>
      </c>
      <c r="AK13">
        <v>3982938</v>
      </c>
      <c r="AM13" s="3"/>
      <c r="AN13">
        <v>57.01</v>
      </c>
      <c r="AO13">
        <v>3694894</v>
      </c>
      <c r="AQ13" s="3"/>
      <c r="AR13">
        <v>57.11</v>
      </c>
      <c r="AS13">
        <v>4385465</v>
      </c>
      <c r="AU13" s="3"/>
      <c r="AV13">
        <v>56.92</v>
      </c>
      <c r="AW13">
        <v>2239564</v>
      </c>
      <c r="AY13" s="3"/>
      <c r="AZ13">
        <v>57.48</v>
      </c>
      <c r="BA13">
        <v>2150364</v>
      </c>
      <c r="BC13" s="3"/>
      <c r="BD13">
        <v>57.73</v>
      </c>
      <c r="BE13">
        <v>1149985</v>
      </c>
      <c r="BG13" s="3"/>
      <c r="BH13">
        <v>57</v>
      </c>
      <c r="BI13">
        <v>1184896</v>
      </c>
      <c r="BK13" s="3"/>
      <c r="BL13">
        <v>56.85</v>
      </c>
      <c r="BM13">
        <v>2041104</v>
      </c>
      <c r="BO13" s="3"/>
      <c r="BP13">
        <v>56.79</v>
      </c>
      <c r="BQ13">
        <v>953392</v>
      </c>
      <c r="BS13" s="3"/>
      <c r="BT13">
        <v>56.6</v>
      </c>
      <c r="BU13">
        <v>1092983</v>
      </c>
      <c r="BW13" s="3"/>
      <c r="BX13">
        <v>56.94</v>
      </c>
      <c r="BY13">
        <v>1124284</v>
      </c>
      <c r="CA13" s="3"/>
    </row>
    <row r="14" spans="1:79" x14ac:dyDescent="0.2">
      <c r="A14" t="s">
        <v>34</v>
      </c>
      <c r="B14" t="s">
        <v>35</v>
      </c>
      <c r="C14" t="s">
        <v>3</v>
      </c>
      <c r="D14">
        <v>561.80499999999995</v>
      </c>
      <c r="E14">
        <v>4</v>
      </c>
      <c r="F14">
        <v>561.79</v>
      </c>
      <c r="G14">
        <v>561.83000000000004</v>
      </c>
      <c r="H14">
        <v>59.28</v>
      </c>
      <c r="I14">
        <v>3019540</v>
      </c>
      <c r="K14" s="3">
        <f>(I14+I13)/(I11+I12)*J11</f>
        <v>3.604296842653123</v>
      </c>
      <c r="L14">
        <v>58.98</v>
      </c>
      <c r="M14">
        <v>5323075</v>
      </c>
      <c r="O14" s="3">
        <f>(M14+M13)/(M11+M12)*N11</f>
        <v>2.4170454867320101</v>
      </c>
      <c r="P14">
        <v>58.78</v>
      </c>
      <c r="Q14">
        <v>29181638</v>
      </c>
      <c r="S14" s="3">
        <f>(Q14+Q13)/(Q11+Q12)*R11</f>
        <v>9.6360675453113824</v>
      </c>
      <c r="T14">
        <v>58.37</v>
      </c>
      <c r="U14">
        <v>28463405</v>
      </c>
      <c r="W14" s="3">
        <f>(U14+U13)/(U11+U12)*V11</f>
        <v>9.9781198967824931</v>
      </c>
      <c r="X14">
        <v>57.68</v>
      </c>
      <c r="Y14">
        <v>35458993</v>
      </c>
      <c r="AA14" s="3">
        <f>(Y14+Y13)/(Y11+Y12)*Z11</f>
        <v>9.4276287364127498</v>
      </c>
      <c r="AB14">
        <v>57.68</v>
      </c>
      <c r="AC14">
        <v>41112008</v>
      </c>
      <c r="AE14" s="3">
        <f>(AC14+AC13)/(AC11+AC12)*AD11</f>
        <v>12.494822919993581</v>
      </c>
      <c r="AF14">
        <v>57.84</v>
      </c>
      <c r="AG14">
        <v>60997517</v>
      </c>
      <c r="AI14" s="3">
        <f>(AG14+AG13)/(AG11+AG12)*AH11</f>
        <v>16.323985510430713</v>
      </c>
      <c r="AJ14">
        <v>57.3</v>
      </c>
      <c r="AK14">
        <v>40842703</v>
      </c>
      <c r="AM14" s="3">
        <f>(AK14+AK13)/(AK11+AK12)*AL11</f>
        <v>14.273020822708103</v>
      </c>
      <c r="AN14">
        <v>57</v>
      </c>
      <c r="AO14">
        <v>38551735</v>
      </c>
      <c r="AQ14" s="3">
        <f>(AO14+AO13)/(AO11+AO12)*AP11</f>
        <v>15.070556164186399</v>
      </c>
      <c r="AR14">
        <v>57.05</v>
      </c>
      <c r="AS14">
        <v>42956460</v>
      </c>
      <c r="AU14" s="3">
        <f>(AS14+AS13)/(AS11+AS12)*AT11</f>
        <v>17.671763307700846</v>
      </c>
      <c r="AV14">
        <v>56.92</v>
      </c>
      <c r="AW14">
        <v>22581034</v>
      </c>
      <c r="AY14" s="3">
        <f>(AW14+AW13)/(AW11+AW12)*AX11</f>
        <v>10.928605128170927</v>
      </c>
      <c r="AZ14">
        <v>57.42</v>
      </c>
      <c r="BA14">
        <v>22331592</v>
      </c>
      <c r="BC14" s="3">
        <f>(BA14+BA13)/(BA11+BA12)*BB11</f>
        <v>11.573553214452161</v>
      </c>
      <c r="BD14">
        <v>57.71</v>
      </c>
      <c r="BE14">
        <v>13988772</v>
      </c>
      <c r="BG14" s="3">
        <f>(BE14+BE13)/(BE11+BE12)*BF11</f>
        <v>6.6632019964040641</v>
      </c>
      <c r="BH14">
        <v>56.99</v>
      </c>
      <c r="BI14">
        <v>12642249</v>
      </c>
      <c r="BK14" s="3">
        <f>(BI14+BI13)/(BI11+BI12)*BJ11</f>
        <v>8.9061817567034165</v>
      </c>
      <c r="BL14">
        <v>56.83</v>
      </c>
      <c r="BM14">
        <v>19488335</v>
      </c>
      <c r="BO14" s="3">
        <f>(BM14+BM13)/(BM11+BM12)*BN11</f>
        <v>12.008166591533261</v>
      </c>
      <c r="BP14">
        <v>56.81</v>
      </c>
      <c r="BQ14">
        <v>10988825</v>
      </c>
      <c r="BS14" s="3">
        <f>(BQ14+BQ13)/(BQ11+BQ12)*BR11</f>
        <v>8.0903043386845788</v>
      </c>
      <c r="BT14">
        <v>56.52</v>
      </c>
      <c r="BU14">
        <v>12675783</v>
      </c>
      <c r="BW14" s="3">
        <f>(BU14+BU13)/(BU11+BU12)*BV11</f>
        <v>10.767255157848423</v>
      </c>
      <c r="BX14">
        <v>56.97</v>
      </c>
      <c r="BY14">
        <v>12867551</v>
      </c>
      <c r="CA14" s="3">
        <f>(BY14+BY13)/(BY11+BY12)*BZ11</f>
        <v>8.160877895911737</v>
      </c>
    </row>
    <row r="15" spans="1:79" x14ac:dyDescent="0.2">
      <c r="A15" t="s">
        <v>0</v>
      </c>
      <c r="B15" t="s">
        <v>1</v>
      </c>
      <c r="C15" t="s">
        <v>2</v>
      </c>
      <c r="D15">
        <v>385.53960000000001</v>
      </c>
      <c r="E15">
        <v>3</v>
      </c>
      <c r="F15">
        <v>385.52</v>
      </c>
      <c r="G15">
        <v>385.56</v>
      </c>
      <c r="H15">
        <v>54.35</v>
      </c>
      <c r="I15">
        <v>1372497</v>
      </c>
      <c r="J15">
        <v>3.3205</v>
      </c>
      <c r="K15" s="3"/>
      <c r="L15">
        <v>53.89</v>
      </c>
      <c r="M15">
        <v>3496865</v>
      </c>
      <c r="N15">
        <v>3.3205</v>
      </c>
      <c r="O15" s="3"/>
      <c r="P15">
        <v>53.53</v>
      </c>
      <c r="Q15">
        <v>4099480</v>
      </c>
      <c r="R15">
        <v>3.3205</v>
      </c>
      <c r="S15" s="3"/>
      <c r="T15">
        <v>52.96</v>
      </c>
      <c r="U15">
        <v>3195691</v>
      </c>
      <c r="V15">
        <v>3.3205</v>
      </c>
      <c r="W15" s="3"/>
      <c r="X15">
        <v>52.72</v>
      </c>
      <c r="Y15">
        <v>4650578</v>
      </c>
      <c r="Z15">
        <v>3.3205</v>
      </c>
      <c r="AA15" s="3"/>
      <c r="AB15">
        <v>52.1</v>
      </c>
      <c r="AC15">
        <v>3304539</v>
      </c>
      <c r="AD15">
        <v>3.3205</v>
      </c>
      <c r="AE15" s="3"/>
      <c r="AF15">
        <v>52.81</v>
      </c>
      <c r="AG15">
        <v>3445208</v>
      </c>
      <c r="AH15">
        <v>3.3205</v>
      </c>
      <c r="AI15" s="3"/>
      <c r="AJ15">
        <v>52.46</v>
      </c>
      <c r="AK15">
        <v>3243101</v>
      </c>
      <c r="AL15">
        <v>3.3205</v>
      </c>
      <c r="AM15" s="3"/>
      <c r="AN15">
        <v>52.02</v>
      </c>
      <c r="AO15">
        <v>2421826</v>
      </c>
      <c r="AP15">
        <v>3.3205</v>
      </c>
      <c r="AQ15" s="3"/>
      <c r="AR15">
        <v>52.08</v>
      </c>
      <c r="AS15">
        <v>2170188</v>
      </c>
      <c r="AT15">
        <v>3.3205</v>
      </c>
      <c r="AU15" s="3"/>
      <c r="AV15">
        <v>52.03</v>
      </c>
      <c r="AW15">
        <v>1850182</v>
      </c>
      <c r="AX15">
        <v>3.3205</v>
      </c>
      <c r="AY15" s="3"/>
      <c r="AZ15">
        <v>52.4</v>
      </c>
      <c r="BA15">
        <v>2315739</v>
      </c>
      <c r="BB15">
        <v>3.3205</v>
      </c>
      <c r="BC15" s="3"/>
      <c r="BD15">
        <v>52.7</v>
      </c>
      <c r="BE15">
        <v>1955057</v>
      </c>
      <c r="BF15">
        <v>3.3205</v>
      </c>
      <c r="BG15" s="3"/>
      <c r="BH15">
        <v>52.18</v>
      </c>
      <c r="BI15">
        <v>1453537</v>
      </c>
      <c r="BJ15">
        <v>3.3205</v>
      </c>
      <c r="BK15" s="3"/>
      <c r="BL15">
        <v>51.74</v>
      </c>
      <c r="BM15">
        <v>1657045</v>
      </c>
      <c r="BN15">
        <v>3.3205</v>
      </c>
      <c r="BO15" s="3"/>
      <c r="BP15">
        <v>51.85</v>
      </c>
      <c r="BQ15">
        <v>1645065</v>
      </c>
      <c r="BR15">
        <v>3.3205</v>
      </c>
      <c r="BS15" s="3"/>
      <c r="BT15">
        <v>51.71</v>
      </c>
      <c r="BU15">
        <v>1341004</v>
      </c>
      <c r="BV15">
        <v>3.3205</v>
      </c>
      <c r="BW15" s="3"/>
      <c r="BX15">
        <v>52.14</v>
      </c>
      <c r="BY15">
        <v>1445879</v>
      </c>
      <c r="BZ15">
        <v>3.3205</v>
      </c>
      <c r="CA15" s="3"/>
    </row>
    <row r="16" spans="1:79" x14ac:dyDescent="0.2">
      <c r="A16" t="s">
        <v>0</v>
      </c>
      <c r="B16" t="s">
        <v>1</v>
      </c>
      <c r="C16" t="s">
        <v>3</v>
      </c>
      <c r="D16">
        <v>383.20060000000001</v>
      </c>
      <c r="E16">
        <v>3</v>
      </c>
      <c r="F16">
        <v>383.18</v>
      </c>
      <c r="G16">
        <v>383.22</v>
      </c>
      <c r="H16">
        <v>54.34</v>
      </c>
      <c r="I16">
        <v>27555</v>
      </c>
      <c r="K16" s="3">
        <f>I16/I15*J15</f>
        <v>6.66641730364438E-2</v>
      </c>
      <c r="L16">
        <v>54.19</v>
      </c>
      <c r="M16">
        <v>26777</v>
      </c>
      <c r="O16" s="3">
        <f>M16/M15*N15</f>
        <v>2.542649730544359E-2</v>
      </c>
      <c r="P16">
        <v>53.78</v>
      </c>
      <c r="Q16">
        <v>74787</v>
      </c>
      <c r="S16" s="3">
        <f>Q16/Q15*R15</f>
        <v>6.0576032448017798E-2</v>
      </c>
      <c r="T16">
        <v>52.97</v>
      </c>
      <c r="U16">
        <v>9521119</v>
      </c>
      <c r="W16" s="3">
        <f>U16/U15*V15</f>
        <v>9.8929701399478223</v>
      </c>
      <c r="X16">
        <v>52.73</v>
      </c>
      <c r="Y16">
        <v>11119302</v>
      </c>
      <c r="AA16" s="3">
        <f>Y16/Y15*Z15</f>
        <v>7.9391512820556924</v>
      </c>
      <c r="AB16">
        <v>52.08</v>
      </c>
      <c r="AC16">
        <v>9445802</v>
      </c>
      <c r="AE16" s="3">
        <f>AC16/AC15*AD15</f>
        <v>9.49142544270169</v>
      </c>
      <c r="AF16">
        <v>52.83</v>
      </c>
      <c r="AG16">
        <v>21745</v>
      </c>
      <c r="AI16" s="3">
        <f>AG16/AG15*AH15</f>
        <v>2.0957884835980878E-2</v>
      </c>
      <c r="AJ16">
        <v>52.91</v>
      </c>
      <c r="AK16">
        <v>62744</v>
      </c>
      <c r="AM16" s="3">
        <f>AK16/AK15*AL15</f>
        <v>6.4241431888800257E-2</v>
      </c>
      <c r="AN16">
        <v>51.71</v>
      </c>
      <c r="AO16">
        <v>16264</v>
      </c>
      <c r="AQ16" s="3">
        <f>AO16/AO15*AP15</f>
        <v>2.2299129664971801E-2</v>
      </c>
      <c r="AR16">
        <v>52.1</v>
      </c>
      <c r="AS16">
        <v>23043</v>
      </c>
      <c r="AU16" s="3">
        <f>AS16/AS15*AT15</f>
        <v>3.5256983035571107E-2</v>
      </c>
      <c r="AV16">
        <v>51.68</v>
      </c>
      <c r="AW16">
        <v>12699</v>
      </c>
      <c r="AY16" s="3">
        <f>AW16/AW15*AX15</f>
        <v>2.2790746802206486E-2</v>
      </c>
      <c r="AZ16">
        <v>52.7</v>
      </c>
      <c r="BA16">
        <v>25166</v>
      </c>
      <c r="BC16" s="3">
        <f>BA16/BA15*BB15</f>
        <v>3.6085112786890056E-2</v>
      </c>
      <c r="BD16">
        <v>52.7</v>
      </c>
      <c r="BE16">
        <v>36563</v>
      </c>
      <c r="BG16" s="3">
        <f>BE16/BE15*BF15</f>
        <v>6.2099182530228017E-2</v>
      </c>
      <c r="BH16">
        <v>52.47</v>
      </c>
      <c r="BI16">
        <v>39142</v>
      </c>
      <c r="BK16" s="3">
        <f>BI16/BI15*BJ15</f>
        <v>8.941706403070579E-2</v>
      </c>
      <c r="BL16">
        <v>57.72</v>
      </c>
      <c r="BM16">
        <v>151263</v>
      </c>
      <c r="BO16" s="3">
        <f>BM16/BM15*BN15</f>
        <v>0.30311113548515578</v>
      </c>
      <c r="BP16">
        <v>51.9</v>
      </c>
      <c r="BQ16">
        <v>4890615</v>
      </c>
      <c r="BS16" s="3">
        <f>BQ16/BQ15*BR15</f>
        <v>9.8715169962889</v>
      </c>
      <c r="BT16">
        <v>57.71</v>
      </c>
      <c r="BU16">
        <v>3641348</v>
      </c>
      <c r="BW16" s="3">
        <f>BU16/BU15*BV15</f>
        <v>9.0164503864268859</v>
      </c>
      <c r="BX16">
        <v>52.06</v>
      </c>
      <c r="BY16">
        <v>4867394</v>
      </c>
      <c r="CA16" s="3">
        <f>BY16/BY15*BZ15</f>
        <v>11.178101194498295</v>
      </c>
    </row>
    <row r="18" spans="1:20" x14ac:dyDescent="0.2">
      <c r="A18" s="2" t="s">
        <v>97</v>
      </c>
      <c r="B18" s="2" t="s">
        <v>98</v>
      </c>
    </row>
    <row r="19" spans="1:20" x14ac:dyDescent="0.2">
      <c r="A19" t="s">
        <v>59</v>
      </c>
      <c r="B19" t="s">
        <v>78</v>
      </c>
      <c r="C19" t="s">
        <v>79</v>
      </c>
      <c r="D19" t="s">
        <v>80</v>
      </c>
      <c r="E19" t="s">
        <v>81</v>
      </c>
      <c r="F19" t="s">
        <v>82</v>
      </c>
      <c r="G19" t="s">
        <v>83</v>
      </c>
      <c r="H19" t="s">
        <v>84</v>
      </c>
      <c r="I19" t="s">
        <v>85</v>
      </c>
      <c r="J19" t="s">
        <v>86</v>
      </c>
      <c r="K19" t="s">
        <v>87</v>
      </c>
      <c r="L19" t="s">
        <v>88</v>
      </c>
      <c r="M19" t="s">
        <v>89</v>
      </c>
      <c r="N19" t="s">
        <v>90</v>
      </c>
      <c r="O19" t="s">
        <v>91</v>
      </c>
      <c r="P19" t="s">
        <v>92</v>
      </c>
      <c r="Q19" t="s">
        <v>93</v>
      </c>
      <c r="R19" t="s">
        <v>94</v>
      </c>
      <c r="S19" t="s">
        <v>95</v>
      </c>
    </row>
    <row r="20" spans="1:20" x14ac:dyDescent="0.2">
      <c r="A20" t="s">
        <v>28</v>
      </c>
      <c r="B20" s="3">
        <f>K4</f>
        <v>9.9717131998151784E-2</v>
      </c>
      <c r="C20" s="3">
        <f>O4</f>
        <v>5.1516778879748544E-2</v>
      </c>
      <c r="D20" s="3">
        <f>S4</f>
        <v>0.30167444141595856</v>
      </c>
      <c r="E20" s="3">
        <f>W4</f>
        <v>1.4984028625819448</v>
      </c>
      <c r="F20" s="3">
        <f>AA4</f>
        <v>1.4665012924393923</v>
      </c>
      <c r="G20" s="3">
        <f>AE4</f>
        <v>0.79087842621146009</v>
      </c>
      <c r="H20" s="3">
        <f>AI4</f>
        <v>0.37682989447394422</v>
      </c>
      <c r="I20" s="3">
        <f>AM4</f>
        <v>0.22091780830365326</v>
      </c>
      <c r="J20" s="3">
        <f>AQ4</f>
        <v>0.24084204450040284</v>
      </c>
      <c r="K20" s="3">
        <f>AU4</f>
        <v>0.77192713026839188</v>
      </c>
      <c r="L20" s="3">
        <f>AY4</f>
        <v>0.34983621993984892</v>
      </c>
      <c r="M20" s="3">
        <f>BC4</f>
        <v>0.5415127904748972</v>
      </c>
      <c r="N20" s="3">
        <f>BG4</f>
        <v>8.8411960904767398E-2</v>
      </c>
      <c r="O20" s="3">
        <f>BK4</f>
        <v>0.13448217326015952</v>
      </c>
      <c r="P20" s="3">
        <f>BO4</f>
        <v>8.2927600588800068E-2</v>
      </c>
      <c r="Q20" s="3">
        <f>BS4</f>
        <v>0.35885275271537942</v>
      </c>
      <c r="R20" s="3">
        <f>BW4</f>
        <v>0.34676490066836507</v>
      </c>
      <c r="S20" s="3">
        <f>CA4</f>
        <v>0.42968360844310943</v>
      </c>
      <c r="T20" s="3"/>
    </row>
    <row r="21" spans="1:20" x14ac:dyDescent="0.2">
      <c r="A21" t="s">
        <v>30</v>
      </c>
      <c r="B21" s="3">
        <f>K6</f>
        <v>1.2829871000984601</v>
      </c>
      <c r="C21" s="3">
        <f>O6</f>
        <v>0.90713994201009696</v>
      </c>
      <c r="D21" s="3">
        <f>S6</f>
        <v>3.4605621626726335</v>
      </c>
      <c r="E21" s="3">
        <f>W6</f>
        <v>5.5129686651836334</v>
      </c>
      <c r="F21" s="3">
        <f>AA6</f>
        <v>6.3490148093697254</v>
      </c>
      <c r="G21" s="3">
        <f>AE6</f>
        <v>5.93367407641444</v>
      </c>
      <c r="H21" s="3">
        <f>AI6</f>
        <v>5.3316505792691471</v>
      </c>
      <c r="I21" s="3">
        <f>AM6</f>
        <v>4.5373172797729442</v>
      </c>
      <c r="J21" s="3">
        <f>AQ6</f>
        <v>5.836712748127411</v>
      </c>
      <c r="K21" s="3">
        <f>AU6</f>
        <v>6.7039171889498608</v>
      </c>
      <c r="L21" s="3">
        <f>AY6</f>
        <v>4.3998957036867568</v>
      </c>
      <c r="M21" s="3">
        <f>BC6</f>
        <v>4.7365588238475684</v>
      </c>
      <c r="N21" s="3">
        <f>BG6</f>
        <v>2.2078913443027086</v>
      </c>
      <c r="O21" s="3">
        <f>BK6</f>
        <v>3.4479941992449992</v>
      </c>
      <c r="P21" s="3">
        <f>BO6</f>
        <v>3.5461683415510379</v>
      </c>
      <c r="Q21" s="3">
        <f>BS6</f>
        <v>3.5005325493721937</v>
      </c>
      <c r="R21" s="3">
        <f>BW6</f>
        <v>4.2989294339552044</v>
      </c>
      <c r="S21" s="3">
        <f>CA6</f>
        <v>4.137664185599597</v>
      </c>
      <c r="T21" s="3"/>
    </row>
    <row r="22" spans="1:20" x14ac:dyDescent="0.2">
      <c r="A22" t="s">
        <v>40</v>
      </c>
      <c r="B22" s="3">
        <f>K8</f>
        <v>41.344033917397653</v>
      </c>
      <c r="C22" s="3">
        <f>O8</f>
        <v>25.138406140624696</v>
      </c>
      <c r="D22" s="3">
        <f>S8</f>
        <v>93.361561955769162</v>
      </c>
      <c r="E22" s="3">
        <f>W8</f>
        <v>163.79561628261419</v>
      </c>
      <c r="F22" s="3">
        <f>AA8</f>
        <v>174.89705730750225</v>
      </c>
      <c r="G22" s="3">
        <f>AE8</f>
        <v>179.30023079158414</v>
      </c>
      <c r="H22" s="3">
        <f>AI8</f>
        <v>170.8587428767967</v>
      </c>
      <c r="I22" s="3">
        <f>AM8</f>
        <v>143.6098126113651</v>
      </c>
      <c r="J22" s="3">
        <f>AQ8</f>
        <v>191.01509653202433</v>
      </c>
      <c r="K22" s="3">
        <f>AU8</f>
        <v>215.14295183441453</v>
      </c>
      <c r="L22" s="3">
        <f>AY8</f>
        <v>137.33862929974745</v>
      </c>
      <c r="M22" s="3">
        <f>BC8</f>
        <v>158.23168006267494</v>
      </c>
      <c r="N22" s="3">
        <f>BG8</f>
        <v>69.107183415266903</v>
      </c>
      <c r="O22" s="3">
        <f>BK8</f>
        <v>91.723894155163592</v>
      </c>
      <c r="P22" s="3">
        <f>BO8</f>
        <v>114.9186955512227</v>
      </c>
      <c r="Q22" s="3">
        <f>BS8</f>
        <v>120.86986423216318</v>
      </c>
      <c r="R22" s="3">
        <f>BW8</f>
        <v>148.22996797729951</v>
      </c>
      <c r="S22" s="3">
        <f>CA8</f>
        <v>135.24206953839271</v>
      </c>
      <c r="T22" s="3"/>
    </row>
    <row r="23" spans="1:20" x14ac:dyDescent="0.2">
      <c r="A23" t="s">
        <v>33</v>
      </c>
      <c r="B23" s="3">
        <f>K10</f>
        <v>3.9181122495157803</v>
      </c>
      <c r="C23" s="3">
        <f>O10</f>
        <v>2.2472594879318235</v>
      </c>
      <c r="D23" s="3">
        <f>S10</f>
        <v>10.076755153258814</v>
      </c>
      <c r="E23" s="3">
        <f>W10</f>
        <v>13.031291548090064</v>
      </c>
      <c r="F23" s="3">
        <f>AA10</f>
        <v>14.048659153926785</v>
      </c>
      <c r="G23" s="3">
        <f>AE10</f>
        <v>14.69282686439746</v>
      </c>
      <c r="H23" s="3">
        <f>AI10</f>
        <v>16.93159386635476</v>
      </c>
      <c r="I23" s="3">
        <f>AM10</f>
        <v>15.103185549349242</v>
      </c>
      <c r="J23" s="3">
        <f>AQ10</f>
        <v>19.486694092960764</v>
      </c>
      <c r="K23" s="3">
        <f>AU10</f>
        <v>20.468536102126709</v>
      </c>
      <c r="L23" s="3">
        <f>AY10</f>
        <v>12.735506104425664</v>
      </c>
      <c r="M23" s="3">
        <f>BC10</f>
        <v>14.775307306908758</v>
      </c>
      <c r="N23" s="3">
        <f>BG10</f>
        <v>6.5185412001857612</v>
      </c>
      <c r="O23" s="3">
        <f>BK10</f>
        <v>7.3726066011323965</v>
      </c>
      <c r="P23" s="3">
        <f>BO10</f>
        <v>10.820085631197923</v>
      </c>
      <c r="Q23" s="3">
        <f>BS10</f>
        <v>10.435901152548951</v>
      </c>
      <c r="R23" s="3">
        <f>BW10</f>
        <v>12.053834131848586</v>
      </c>
      <c r="S23" s="3">
        <f>CA10</f>
        <v>12.450821221130184</v>
      </c>
      <c r="T23" s="3"/>
    </row>
    <row r="24" spans="1:20" x14ac:dyDescent="0.2">
      <c r="A24" t="s">
        <v>35</v>
      </c>
      <c r="B24" s="3">
        <f>K14</f>
        <v>3.604296842653123</v>
      </c>
      <c r="C24" s="3">
        <f>O14</f>
        <v>2.4170454867320101</v>
      </c>
      <c r="D24" s="3">
        <f>S14</f>
        <v>9.6360675453113824</v>
      </c>
      <c r="E24" s="3">
        <f>W14</f>
        <v>9.9781198967824931</v>
      </c>
      <c r="F24" s="3">
        <f>AA14</f>
        <v>9.4276287364127498</v>
      </c>
      <c r="G24" s="3">
        <f>AE14</f>
        <v>12.494822919993581</v>
      </c>
      <c r="H24" s="3">
        <f>AI14</f>
        <v>16.323985510430713</v>
      </c>
      <c r="I24" s="3">
        <f>AM14</f>
        <v>14.273020822708103</v>
      </c>
      <c r="J24" s="3">
        <f>AQ14</f>
        <v>15.070556164186399</v>
      </c>
      <c r="K24" s="3">
        <f>AU14</f>
        <v>17.671763307700846</v>
      </c>
      <c r="L24" s="3">
        <f>AY14</f>
        <v>10.928605128170927</v>
      </c>
      <c r="M24" s="3">
        <f>BC14</f>
        <v>11.573553214452161</v>
      </c>
      <c r="N24" s="3">
        <f>BG14</f>
        <v>6.6632019964040641</v>
      </c>
      <c r="O24" s="3">
        <f>BK14</f>
        <v>8.9061817567034165</v>
      </c>
      <c r="P24" s="3">
        <f>BO14</f>
        <v>12.008166591533261</v>
      </c>
      <c r="Q24" s="3">
        <f>BS14</f>
        <v>8.0903043386845788</v>
      </c>
      <c r="R24" s="3">
        <f>BW14</f>
        <v>10.767255157848423</v>
      </c>
      <c r="S24" s="3">
        <f>CA14</f>
        <v>8.160877895911737</v>
      </c>
      <c r="T24" s="3"/>
    </row>
    <row r="25" spans="1:20" x14ac:dyDescent="0.2">
      <c r="A25" t="s">
        <v>1</v>
      </c>
      <c r="B25" s="3">
        <f>K16</f>
        <v>6.66641730364438E-2</v>
      </c>
      <c r="C25" s="3">
        <f>O16</f>
        <v>2.542649730544359E-2</v>
      </c>
      <c r="D25" s="3">
        <f>S16</f>
        <v>6.0576032448017798E-2</v>
      </c>
      <c r="E25" s="3">
        <f>W16</f>
        <v>9.8929701399478223</v>
      </c>
      <c r="F25" s="3">
        <f>AA16</f>
        <v>7.9391512820556924</v>
      </c>
      <c r="G25" s="3">
        <f>AE16</f>
        <v>9.49142544270169</v>
      </c>
      <c r="H25" s="3">
        <f>AI16</f>
        <v>2.0957884835980878E-2</v>
      </c>
      <c r="I25" s="3">
        <f>AM16</f>
        <v>6.4241431888800257E-2</v>
      </c>
      <c r="J25" s="3">
        <f>AQ16</f>
        <v>2.2299129664971801E-2</v>
      </c>
      <c r="K25" s="3">
        <f>AU16</f>
        <v>3.5256983035571107E-2</v>
      </c>
      <c r="L25" s="3">
        <f>AY16</f>
        <v>2.2790746802206486E-2</v>
      </c>
      <c r="M25" s="3">
        <f>BC16</f>
        <v>3.6085112786890056E-2</v>
      </c>
      <c r="N25" s="3">
        <f>BG16</f>
        <v>6.2099182530228017E-2</v>
      </c>
      <c r="O25" s="3">
        <f>BK16</f>
        <v>8.941706403070579E-2</v>
      </c>
      <c r="P25" s="3">
        <f>BO16</f>
        <v>0.30311113548515578</v>
      </c>
      <c r="Q25" s="3">
        <f>BS16</f>
        <v>9.8715169962889</v>
      </c>
      <c r="R25" s="3">
        <f>BW16</f>
        <v>9.0164503864268859</v>
      </c>
      <c r="S25" s="3">
        <f>CA16</f>
        <v>11.178101194498295</v>
      </c>
      <c r="T25" s="3"/>
    </row>
    <row r="26" spans="1:20" x14ac:dyDescent="0.2">
      <c r="A26" t="s">
        <v>55</v>
      </c>
      <c r="B26" s="3">
        <f>B21+B22</f>
        <v>42.627021017496112</v>
      </c>
      <c r="C26" s="3">
        <f t="shared" ref="C26:N26" si="0">C21+C22</f>
        <v>26.045546082634793</v>
      </c>
      <c r="D26" s="3">
        <f t="shared" si="0"/>
        <v>96.822124118441792</v>
      </c>
      <c r="E26" s="3">
        <f t="shared" si="0"/>
        <v>169.30858494779781</v>
      </c>
      <c r="F26" s="3">
        <f t="shared" si="0"/>
        <v>181.24607211687197</v>
      </c>
      <c r="G26" s="3">
        <f t="shared" si="0"/>
        <v>185.23390486799858</v>
      </c>
      <c r="H26" s="3">
        <f t="shared" si="0"/>
        <v>176.19039345606583</v>
      </c>
      <c r="I26" s="3">
        <f t="shared" si="0"/>
        <v>148.14712989113804</v>
      </c>
      <c r="J26" s="3">
        <f t="shared" si="0"/>
        <v>196.85180928015174</v>
      </c>
      <c r="K26" s="3">
        <f t="shared" si="0"/>
        <v>221.84686902336441</v>
      </c>
      <c r="L26" s="3">
        <f t="shared" si="0"/>
        <v>141.73852500343421</v>
      </c>
      <c r="M26" s="3">
        <f t="shared" si="0"/>
        <v>162.9682388865225</v>
      </c>
      <c r="N26" s="3">
        <f t="shared" si="0"/>
        <v>71.315074759569612</v>
      </c>
      <c r="O26" s="3">
        <f>O21+O22</f>
        <v>95.171888354408594</v>
      </c>
      <c r="P26" s="3">
        <f>P21+P22</f>
        <v>118.46486389277374</v>
      </c>
      <c r="Q26" s="3">
        <f>Q21+Q22</f>
        <v>124.37039678153538</v>
      </c>
      <c r="R26" s="3">
        <f>R21+R22</f>
        <v>152.52889741125472</v>
      </c>
      <c r="S26" s="3">
        <f>S21+S22</f>
        <v>139.3797337239923</v>
      </c>
      <c r="T26" s="3"/>
    </row>
    <row r="28" spans="1:20" x14ac:dyDescent="0.2">
      <c r="A28" s="2" t="s">
        <v>96</v>
      </c>
    </row>
    <row r="29" spans="1:20" x14ac:dyDescent="0.2">
      <c r="A29" t="s">
        <v>28</v>
      </c>
      <c r="B29">
        <f>B20/B$26 *1000</f>
        <v>2.3392939412121536</v>
      </c>
      <c r="C29">
        <f t="shared" ref="C29:N30" si="1">C20/C$26 *1000</f>
        <v>1.9779496546665247</v>
      </c>
      <c r="D29">
        <f t="shared" si="1"/>
        <v>3.1157593800247807</v>
      </c>
      <c r="E29">
        <f t="shared" si="1"/>
        <v>8.8501292657069985</v>
      </c>
      <c r="F29">
        <f t="shared" si="1"/>
        <v>8.0912169588632832</v>
      </c>
      <c r="G29">
        <f t="shared" si="1"/>
        <v>4.2696202230096914</v>
      </c>
      <c r="H29">
        <f t="shared" si="1"/>
        <v>2.1387652702410764</v>
      </c>
      <c r="I29">
        <f t="shared" si="1"/>
        <v>1.491205455454917</v>
      </c>
      <c r="J29">
        <f t="shared" si="1"/>
        <v>1.2234687879228274</v>
      </c>
      <c r="K29">
        <f t="shared" si="1"/>
        <v>3.4795493561240853</v>
      </c>
      <c r="L29">
        <f t="shared" si="1"/>
        <v>2.4681801925861206</v>
      </c>
      <c r="M29">
        <f t="shared" si="1"/>
        <v>3.3228118201115344</v>
      </c>
      <c r="N29">
        <f t="shared" si="1"/>
        <v>1.2397373374821232</v>
      </c>
      <c r="O29">
        <f t="shared" ref="O29:S29" si="2">O20/O$26 *1000</f>
        <v>1.4130451290339452</v>
      </c>
      <c r="P29">
        <f t="shared" si="2"/>
        <v>0.70001853599275177</v>
      </c>
      <c r="Q29">
        <f t="shared" si="2"/>
        <v>2.8853550523419766</v>
      </c>
      <c r="R29">
        <f t="shared" si="2"/>
        <v>2.2734374046735759</v>
      </c>
      <c r="S29">
        <f t="shared" si="2"/>
        <v>3.0828270148226387</v>
      </c>
    </row>
    <row r="30" spans="1:20" x14ac:dyDescent="0.2">
      <c r="A30" t="s">
        <v>30</v>
      </c>
      <c r="B30">
        <f>B21/B$26 *1000</f>
        <v>30.097977045401848</v>
      </c>
      <c r="C30">
        <f t="shared" si="1"/>
        <v>34.828985314111328</v>
      </c>
      <c r="D30">
        <f t="shared" si="1"/>
        <v>35.741440235698128</v>
      </c>
      <c r="E30">
        <f t="shared" si="1"/>
        <v>32.561660514045542</v>
      </c>
      <c r="F30">
        <f t="shared" si="1"/>
        <v>35.029806357821222</v>
      </c>
      <c r="G30">
        <f t="shared" si="1"/>
        <v>32.033412461087494</v>
      </c>
      <c r="H30">
        <f t="shared" si="1"/>
        <v>30.260733713604125</v>
      </c>
      <c r="I30">
        <f t="shared" si="1"/>
        <v>30.627102145732223</v>
      </c>
      <c r="J30">
        <f t="shared" si="1"/>
        <v>29.650287541024483</v>
      </c>
      <c r="K30">
        <f t="shared" si="1"/>
        <v>30.218669384258106</v>
      </c>
      <c r="L30">
        <f t="shared" si="1"/>
        <v>31.042341548144027</v>
      </c>
      <c r="M30">
        <f t="shared" si="1"/>
        <v>29.064306371658795</v>
      </c>
      <c r="N30">
        <f t="shared" si="1"/>
        <v>30.959672295743285</v>
      </c>
      <c r="O30">
        <f t="shared" ref="O30:S30" si="3">O21/O$26 *1000</f>
        <v>36.229124575159069</v>
      </c>
      <c r="P30">
        <f t="shared" si="3"/>
        <v>29.934346987143684</v>
      </c>
      <c r="Q30">
        <f t="shared" si="3"/>
        <v>28.146027028611197</v>
      </c>
      <c r="R30">
        <f t="shared" si="3"/>
        <v>28.184360517366443</v>
      </c>
      <c r="S30">
        <f t="shared" si="3"/>
        <v>29.686268405371155</v>
      </c>
    </row>
    <row r="31" spans="1:20" x14ac:dyDescent="0.2">
      <c r="A31" t="s">
        <v>33</v>
      </c>
      <c r="B31">
        <f>B23/B$26 *1000</f>
        <v>91.916163878953796</v>
      </c>
      <c r="C31">
        <f t="shared" ref="B31:N33" si="4">C23/C$26 *1000</f>
        <v>86.281910957133931</v>
      </c>
      <c r="D31">
        <f t="shared" si="4"/>
        <v>104.07492342279119</v>
      </c>
      <c r="E31">
        <f t="shared" si="4"/>
        <v>76.967695123717121</v>
      </c>
      <c r="F31">
        <f t="shared" si="4"/>
        <v>77.511523366243551</v>
      </c>
      <c r="G31">
        <f t="shared" si="4"/>
        <v>79.320396959011717</v>
      </c>
      <c r="H31">
        <f t="shared" si="4"/>
        <v>96.09828058291248</v>
      </c>
      <c r="I31">
        <f t="shared" si="4"/>
        <v>101.9472031651738</v>
      </c>
      <c r="J31">
        <f t="shared" si="4"/>
        <v>98.991694128795473</v>
      </c>
      <c r="K31">
        <f t="shared" si="4"/>
        <v>92.264255034273248</v>
      </c>
      <c r="L31">
        <f t="shared" si="4"/>
        <v>89.852113983245516</v>
      </c>
      <c r="M31">
        <f t="shared" si="4"/>
        <v>90.663723237489549</v>
      </c>
      <c r="N31">
        <f t="shared" si="4"/>
        <v>91.404814790733326</v>
      </c>
      <c r="O31">
        <f t="shared" ref="O31:S31" si="5">O23/O$26 *1000</f>
        <v>77.466221681739697</v>
      </c>
      <c r="P31">
        <f t="shared" si="5"/>
        <v>91.335821235497491</v>
      </c>
      <c r="Q31">
        <f t="shared" si="5"/>
        <v>83.909848505832812</v>
      </c>
      <c r="R31">
        <f t="shared" si="5"/>
        <v>79.026560451351983</v>
      </c>
      <c r="S31">
        <f t="shared" si="5"/>
        <v>89.330212423751718</v>
      </c>
    </row>
    <row r="32" spans="1:20" x14ac:dyDescent="0.2">
      <c r="A32" t="s">
        <v>35</v>
      </c>
      <c r="B32">
        <f>B24/B$26 *1000</f>
        <v>84.55427465066704</v>
      </c>
      <c r="C32">
        <f t="shared" si="4"/>
        <v>92.80072220653166</v>
      </c>
      <c r="D32">
        <f t="shared" si="4"/>
        <v>99.523405761307728</v>
      </c>
      <c r="E32">
        <f t="shared" si="4"/>
        <v>58.934518293085993</v>
      </c>
      <c r="F32">
        <f t="shared" si="4"/>
        <v>52.015630608168877</v>
      </c>
      <c r="G32">
        <f t="shared" si="4"/>
        <v>67.454297467289507</v>
      </c>
      <c r="H32">
        <f t="shared" si="4"/>
        <v>92.649690997490168</v>
      </c>
      <c r="I32">
        <f t="shared" si="4"/>
        <v>96.34355274514094</v>
      </c>
      <c r="J32">
        <f t="shared" si="4"/>
        <v>76.557874775428544</v>
      </c>
      <c r="K32">
        <f t="shared" si="4"/>
        <v>79.657483495246893</v>
      </c>
      <c r="L32">
        <f t="shared" si="4"/>
        <v>77.103985157924683</v>
      </c>
      <c r="M32">
        <f t="shared" si="4"/>
        <v>71.017231906831967</v>
      </c>
      <c r="N32">
        <f t="shared" si="4"/>
        <v>93.433289088853456</v>
      </c>
      <c r="O32">
        <f t="shared" ref="O32:S32" si="6">O24/O$26 *1000</f>
        <v>93.57996264125677</v>
      </c>
      <c r="P32">
        <f t="shared" si="6"/>
        <v>101.36479456391584</v>
      </c>
      <c r="Q32">
        <f t="shared" si="6"/>
        <v>65.050080630487344</v>
      </c>
      <c r="R32">
        <f t="shared" si="6"/>
        <v>70.591575370910235</v>
      </c>
      <c r="S32">
        <f t="shared" si="6"/>
        <v>58.551395370523323</v>
      </c>
    </row>
    <row r="33" spans="1:19" x14ac:dyDescent="0.2">
      <c r="A33" t="s">
        <v>1</v>
      </c>
      <c r="B33">
        <f t="shared" si="4"/>
        <v>1.5638947185420655</v>
      </c>
      <c r="C33">
        <f t="shared" si="4"/>
        <v>0.97623206765459458</v>
      </c>
      <c r="D33">
        <f t="shared" si="4"/>
        <v>0.62564246549596025</v>
      </c>
      <c r="E33">
        <f t="shared" si="4"/>
        <v>58.431591894752884</v>
      </c>
      <c r="F33">
        <f t="shared" si="4"/>
        <v>43.803163231787615</v>
      </c>
      <c r="G33">
        <f t="shared" si="4"/>
        <v>51.240216792198339</v>
      </c>
      <c r="H33">
        <f t="shared" si="4"/>
        <v>0.11895021303307808</v>
      </c>
      <c r="I33">
        <f t="shared" si="4"/>
        <v>0.4336326457084006</v>
      </c>
      <c r="J33">
        <f t="shared" si="4"/>
        <v>0.11327876409424593</v>
      </c>
      <c r="K33">
        <f t="shared" si="4"/>
        <v>0.15892486195898453</v>
      </c>
      <c r="L33">
        <f t="shared" si="4"/>
        <v>0.16079429923271943</v>
      </c>
      <c r="M33">
        <f t="shared" si="4"/>
        <v>0.22142420531412088</v>
      </c>
      <c r="N33">
        <f t="shared" si="4"/>
        <v>0.87077217179660971</v>
      </c>
      <c r="O33">
        <f t="shared" ref="O33:S33" si="7">O25/O$26 *1000</f>
        <v>0.93953230913867625</v>
      </c>
      <c r="P33">
        <f t="shared" si="7"/>
        <v>2.5586585382777391</v>
      </c>
      <c r="Q33">
        <f t="shared" si="7"/>
        <v>79.371918493022548</v>
      </c>
      <c r="R33">
        <f t="shared" si="7"/>
        <v>59.113063422443552</v>
      </c>
      <c r="S33">
        <f t="shared" si="7"/>
        <v>80.198899049655296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D6006-2887-CB4A-9BF2-C3ECFDA09600}">
  <dimension ref="A1:F40"/>
  <sheetViews>
    <sheetView workbookViewId="0">
      <selection activeCell="J10" sqref="J10"/>
    </sheetView>
  </sheetViews>
  <sheetFormatPr baseColWidth="10" defaultRowHeight="16" x14ac:dyDescent="0.2"/>
  <sheetData>
    <row r="1" spans="1:6" x14ac:dyDescent="0.2">
      <c r="A1" s="2" t="s">
        <v>128</v>
      </c>
    </row>
    <row r="2" spans="1:6" x14ac:dyDescent="0.2">
      <c r="A2" s="2" t="s">
        <v>129</v>
      </c>
    </row>
    <row r="3" spans="1:6" x14ac:dyDescent="0.2">
      <c r="A3" s="2" t="s">
        <v>131</v>
      </c>
    </row>
    <row r="4" spans="1:6" x14ac:dyDescent="0.2">
      <c r="A4" s="2" t="s">
        <v>130</v>
      </c>
    </row>
    <row r="7" spans="1:6" x14ac:dyDescent="0.2">
      <c r="A7" s="2" t="s">
        <v>120</v>
      </c>
      <c r="B7" t="s">
        <v>117</v>
      </c>
      <c r="C7" t="s">
        <v>115</v>
      </c>
      <c r="D7" t="s">
        <v>118</v>
      </c>
      <c r="E7" t="s">
        <v>116</v>
      </c>
      <c r="F7" t="s">
        <v>119</v>
      </c>
    </row>
    <row r="8" spans="1:6" x14ac:dyDescent="0.2">
      <c r="A8" t="s">
        <v>114</v>
      </c>
      <c r="B8">
        <v>1.1999999999999999E-3</v>
      </c>
      <c r="C8">
        <v>0.88859999999999995</v>
      </c>
      <c r="D8" s="5"/>
      <c r="E8">
        <v>0.56720000000000004</v>
      </c>
      <c r="F8" s="5"/>
    </row>
    <row r="9" spans="1:6" x14ac:dyDescent="0.2">
      <c r="A9" t="s">
        <v>115</v>
      </c>
      <c r="B9" s="5"/>
      <c r="C9" s="5"/>
      <c r="D9">
        <v>0.4889</v>
      </c>
      <c r="E9" s="5"/>
      <c r="F9" s="5"/>
    </row>
    <row r="10" spans="1:6" x14ac:dyDescent="0.2">
      <c r="A10" t="s">
        <v>116</v>
      </c>
      <c r="B10" s="5"/>
      <c r="C10" s="5"/>
      <c r="D10" s="5"/>
      <c r="E10" s="5"/>
      <c r="F10">
        <v>0.38769999999999999</v>
      </c>
    </row>
    <row r="13" spans="1:6" x14ac:dyDescent="0.2">
      <c r="A13" s="2" t="s">
        <v>121</v>
      </c>
      <c r="B13" t="s">
        <v>117</v>
      </c>
      <c r="C13" t="s">
        <v>115</v>
      </c>
      <c r="D13" t="s">
        <v>118</v>
      </c>
      <c r="E13" t="s">
        <v>116</v>
      </c>
      <c r="F13" t="s">
        <v>119</v>
      </c>
    </row>
    <row r="14" spans="1:6" x14ac:dyDescent="0.2">
      <c r="A14" t="s">
        <v>114</v>
      </c>
      <c r="B14">
        <v>0.99990000000000001</v>
      </c>
      <c r="C14">
        <v>0.29020000000000001</v>
      </c>
      <c r="D14" s="5"/>
      <c r="E14">
        <v>0.96650000000000003</v>
      </c>
      <c r="F14" s="5"/>
    </row>
    <row r="15" spans="1:6" x14ac:dyDescent="0.2">
      <c r="A15" t="s">
        <v>115</v>
      </c>
      <c r="B15" s="5"/>
      <c r="C15" s="5"/>
      <c r="D15" t="s">
        <v>122</v>
      </c>
      <c r="E15" s="5"/>
      <c r="F15" s="5"/>
    </row>
    <row r="16" spans="1:6" x14ac:dyDescent="0.2">
      <c r="A16" t="s">
        <v>116</v>
      </c>
      <c r="B16" s="5"/>
      <c r="C16" s="5"/>
      <c r="D16" s="5"/>
      <c r="E16" s="5"/>
      <c r="F16">
        <v>0.21340000000000001</v>
      </c>
    </row>
    <row r="19" spans="1:6" x14ac:dyDescent="0.2">
      <c r="A19" s="2" t="s">
        <v>123</v>
      </c>
      <c r="B19" t="s">
        <v>117</v>
      </c>
      <c r="C19" t="s">
        <v>115</v>
      </c>
      <c r="D19" t="s">
        <v>118</v>
      </c>
      <c r="E19" t="s">
        <v>116</v>
      </c>
      <c r="F19" t="s">
        <v>119</v>
      </c>
    </row>
    <row r="20" spans="1:6" x14ac:dyDescent="0.2">
      <c r="A20" t="s">
        <v>114</v>
      </c>
      <c r="B20">
        <v>1.9400000000000001E-2</v>
      </c>
      <c r="C20">
        <v>0.83120000000000005</v>
      </c>
      <c r="D20" s="5"/>
      <c r="E20">
        <v>0.50429999999999997</v>
      </c>
      <c r="F20" s="5"/>
    </row>
    <row r="21" spans="1:6" x14ac:dyDescent="0.2">
      <c r="A21" t="s">
        <v>115</v>
      </c>
      <c r="B21" s="5"/>
      <c r="C21" s="5"/>
      <c r="D21">
        <v>0.40960000000000002</v>
      </c>
      <c r="E21" s="5"/>
      <c r="F21" s="5"/>
    </row>
    <row r="22" spans="1:6" x14ac:dyDescent="0.2">
      <c r="A22" t="s">
        <v>116</v>
      </c>
      <c r="B22" s="5"/>
      <c r="C22" s="5"/>
      <c r="D22" s="5"/>
      <c r="E22" s="5"/>
      <c r="F22">
        <v>0.98540000000000005</v>
      </c>
    </row>
    <row r="25" spans="1:6" x14ac:dyDescent="0.2">
      <c r="A25" s="6" t="s">
        <v>124</v>
      </c>
      <c r="B25" s="1" t="s">
        <v>117</v>
      </c>
      <c r="C25" s="1" t="s">
        <v>115</v>
      </c>
      <c r="D25" s="1" t="s">
        <v>118</v>
      </c>
      <c r="E25" s="1" t="s">
        <v>116</v>
      </c>
      <c r="F25" s="1" t="s">
        <v>119</v>
      </c>
    </row>
    <row r="26" spans="1:6" x14ac:dyDescent="0.2">
      <c r="A26" s="1" t="s">
        <v>114</v>
      </c>
      <c r="B26" s="1">
        <v>5.0000000000000001E-4</v>
      </c>
      <c r="C26" s="1">
        <v>0.97650000000000003</v>
      </c>
      <c r="D26" s="7"/>
      <c r="E26" s="1">
        <v>0.97489999999999999</v>
      </c>
      <c r="F26" s="7"/>
    </row>
    <row r="27" spans="1:6" x14ac:dyDescent="0.2">
      <c r="A27" s="1" t="s">
        <v>115</v>
      </c>
      <c r="B27" s="7"/>
      <c r="C27" s="7"/>
      <c r="D27" s="1">
        <v>0.22989999999999999</v>
      </c>
      <c r="E27" s="7"/>
      <c r="F27" s="7"/>
    </row>
    <row r="28" spans="1:6" x14ac:dyDescent="0.2">
      <c r="A28" s="1" t="s">
        <v>116</v>
      </c>
      <c r="B28" s="7"/>
      <c r="C28" s="7"/>
      <c r="D28" s="7"/>
      <c r="E28" s="7"/>
      <c r="F28" s="1">
        <v>8.0000000000000004E-4</v>
      </c>
    </row>
    <row r="31" spans="1:6" x14ac:dyDescent="0.2">
      <c r="A31" s="6" t="s">
        <v>125</v>
      </c>
      <c r="B31" s="1" t="s">
        <v>117</v>
      </c>
      <c r="C31" s="1" t="s">
        <v>115</v>
      </c>
      <c r="D31" s="1" t="s">
        <v>118</v>
      </c>
      <c r="E31" s="1" t="s">
        <v>116</v>
      </c>
      <c r="F31" s="1" t="s">
        <v>119</v>
      </c>
    </row>
    <row r="32" spans="1:6" x14ac:dyDescent="0.2">
      <c r="A32" s="1" t="s">
        <v>114</v>
      </c>
      <c r="B32" s="1" t="s">
        <v>126</v>
      </c>
      <c r="C32" s="1" t="s">
        <v>122</v>
      </c>
      <c r="D32" s="7"/>
      <c r="E32" s="1" t="s">
        <v>122</v>
      </c>
      <c r="F32" s="7"/>
    </row>
    <row r="33" spans="1:6" x14ac:dyDescent="0.2">
      <c r="A33" s="1" t="s">
        <v>115</v>
      </c>
      <c r="B33" s="7"/>
      <c r="C33" s="7"/>
      <c r="D33" s="1" t="s">
        <v>122</v>
      </c>
      <c r="E33" s="7"/>
      <c r="F33" s="7"/>
    </row>
    <row r="34" spans="1:6" x14ac:dyDescent="0.2">
      <c r="A34" s="1" t="s">
        <v>116</v>
      </c>
      <c r="B34" s="7"/>
      <c r="C34" s="7"/>
      <c r="D34" s="7"/>
      <c r="E34" s="7"/>
      <c r="F34" s="1" t="s">
        <v>126</v>
      </c>
    </row>
    <row r="37" spans="1:6" x14ac:dyDescent="0.2">
      <c r="A37" s="6" t="s">
        <v>127</v>
      </c>
      <c r="B37" s="1" t="s">
        <v>117</v>
      </c>
      <c r="C37" s="1" t="s">
        <v>115</v>
      </c>
      <c r="D37" s="1" t="s">
        <v>118</v>
      </c>
      <c r="E37" s="1" t="s">
        <v>116</v>
      </c>
      <c r="F37" s="1" t="s">
        <v>119</v>
      </c>
    </row>
    <row r="38" spans="1:6" x14ac:dyDescent="0.2">
      <c r="A38" s="1" t="s">
        <v>114</v>
      </c>
      <c r="B38" s="1">
        <v>6.9999999999999999E-4</v>
      </c>
      <c r="C38" s="1">
        <v>8.9999999999999998E-4</v>
      </c>
      <c r="D38" s="7"/>
      <c r="E38" s="1">
        <v>0.4118</v>
      </c>
      <c r="F38" s="7"/>
    </row>
    <row r="39" spans="1:6" x14ac:dyDescent="0.2">
      <c r="A39" s="1" t="s">
        <v>115</v>
      </c>
      <c r="B39" s="7"/>
      <c r="C39" s="7"/>
      <c r="D39" s="1" t="s">
        <v>122</v>
      </c>
      <c r="E39" s="7"/>
      <c r="F39" s="7"/>
    </row>
    <row r="40" spans="1:6" x14ac:dyDescent="0.2">
      <c r="A40" s="1" t="s">
        <v>116</v>
      </c>
      <c r="B40" s="7"/>
      <c r="C40" s="7"/>
      <c r="D40" s="7"/>
      <c r="E40" s="7"/>
      <c r="F40" s="1">
        <v>0.32019999999999998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33"/>
  <sheetViews>
    <sheetView topLeftCell="A2" workbookViewId="0">
      <selection activeCell="F57" sqref="F57"/>
    </sheetView>
  </sheetViews>
  <sheetFormatPr baseColWidth="10" defaultRowHeight="16" x14ac:dyDescent="0.2"/>
  <cols>
    <col min="1" max="1" width="54.6640625" customWidth="1"/>
  </cols>
  <sheetData>
    <row r="1" spans="1:43" x14ac:dyDescent="0.2">
      <c r="H1" t="s">
        <v>60</v>
      </c>
      <c r="I1" t="s">
        <v>65</v>
      </c>
      <c r="L1" t="s">
        <v>61</v>
      </c>
      <c r="M1" t="s">
        <v>66</v>
      </c>
      <c r="P1" t="s">
        <v>62</v>
      </c>
      <c r="Q1" t="s">
        <v>76</v>
      </c>
      <c r="T1" t="s">
        <v>63</v>
      </c>
      <c r="U1" t="s">
        <v>73</v>
      </c>
      <c r="X1" t="s">
        <v>64</v>
      </c>
      <c r="Y1" t="s">
        <v>71</v>
      </c>
      <c r="AB1" t="s">
        <v>67</v>
      </c>
      <c r="AC1" t="s">
        <v>72</v>
      </c>
      <c r="AF1" t="s">
        <v>68</v>
      </c>
      <c r="AG1" t="s">
        <v>74</v>
      </c>
      <c r="AJ1" t="s">
        <v>69</v>
      </c>
      <c r="AK1" t="s">
        <v>75</v>
      </c>
      <c r="AN1" t="s">
        <v>70</v>
      </c>
      <c r="AO1" t="s">
        <v>77</v>
      </c>
    </row>
    <row r="2" spans="1:43" s="2" customFormat="1" x14ac:dyDescent="0.2">
      <c r="A2" s="2" t="s">
        <v>4</v>
      </c>
      <c r="B2" s="2" t="s">
        <v>23</v>
      </c>
      <c r="C2" s="2" t="s">
        <v>24</v>
      </c>
      <c r="D2" s="2" t="s">
        <v>25</v>
      </c>
      <c r="E2" s="2" t="s">
        <v>26</v>
      </c>
      <c r="F2" s="2" t="s">
        <v>7</v>
      </c>
      <c r="G2" s="2" t="s">
        <v>8</v>
      </c>
      <c r="H2" s="2" t="s">
        <v>10</v>
      </c>
      <c r="I2" s="2" t="s">
        <v>11</v>
      </c>
      <c r="J2" s="2" t="s">
        <v>41</v>
      </c>
      <c r="K2" s="2" t="s">
        <v>42</v>
      </c>
      <c r="L2" s="2" t="s">
        <v>10</v>
      </c>
      <c r="M2" s="2" t="s">
        <v>11</v>
      </c>
      <c r="N2" s="2" t="s">
        <v>41</v>
      </c>
      <c r="O2" s="2" t="s">
        <v>42</v>
      </c>
      <c r="P2" s="2" t="s">
        <v>10</v>
      </c>
      <c r="Q2" s="2" t="s">
        <v>11</v>
      </c>
      <c r="R2" s="2" t="s">
        <v>41</v>
      </c>
      <c r="S2" s="2" t="s">
        <v>42</v>
      </c>
      <c r="T2" s="2" t="s">
        <v>10</v>
      </c>
      <c r="U2" s="2" t="s">
        <v>11</v>
      </c>
      <c r="V2" s="2" t="s">
        <v>41</v>
      </c>
      <c r="W2" s="2" t="s">
        <v>42</v>
      </c>
      <c r="X2" s="2" t="s">
        <v>10</v>
      </c>
      <c r="Y2" s="2" t="s">
        <v>11</v>
      </c>
      <c r="Z2" s="2" t="s">
        <v>41</v>
      </c>
      <c r="AA2" s="2" t="s">
        <v>42</v>
      </c>
      <c r="AB2" s="2" t="s">
        <v>10</v>
      </c>
      <c r="AC2" s="2" t="s">
        <v>11</v>
      </c>
      <c r="AD2" s="2" t="s">
        <v>41</v>
      </c>
      <c r="AE2" s="2" t="s">
        <v>42</v>
      </c>
      <c r="AF2" s="2" t="s">
        <v>10</v>
      </c>
      <c r="AG2" s="2" t="s">
        <v>11</v>
      </c>
      <c r="AH2" s="2" t="s">
        <v>41</v>
      </c>
      <c r="AI2" s="2" t="s">
        <v>42</v>
      </c>
      <c r="AJ2" s="2" t="s">
        <v>10</v>
      </c>
      <c r="AK2" s="2" t="s">
        <v>11</v>
      </c>
      <c r="AL2" s="2" t="s">
        <v>41</v>
      </c>
      <c r="AM2" s="2" t="s">
        <v>42</v>
      </c>
      <c r="AN2" s="2" t="s">
        <v>10</v>
      </c>
      <c r="AO2" s="2" t="s">
        <v>11</v>
      </c>
      <c r="AP2" s="2" t="s">
        <v>41</v>
      </c>
      <c r="AQ2" s="2" t="s">
        <v>42</v>
      </c>
    </row>
    <row r="3" spans="1:43" x14ac:dyDescent="0.2">
      <c r="A3" t="s">
        <v>27</v>
      </c>
      <c r="B3" t="s">
        <v>28</v>
      </c>
      <c r="C3" t="s">
        <v>2</v>
      </c>
      <c r="D3">
        <v>462.93470000000002</v>
      </c>
      <c r="E3">
        <v>3</v>
      </c>
      <c r="F3">
        <v>462.91</v>
      </c>
      <c r="G3">
        <v>462.95</v>
      </c>
      <c r="H3" s="1">
        <v>42.69</v>
      </c>
      <c r="I3" s="1">
        <v>125000000</v>
      </c>
      <c r="J3">
        <v>10</v>
      </c>
      <c r="K3" s="3"/>
      <c r="L3" s="1">
        <v>42.83</v>
      </c>
      <c r="M3" s="1">
        <v>118000000</v>
      </c>
      <c r="N3">
        <v>10</v>
      </c>
      <c r="O3" s="3"/>
      <c r="P3">
        <v>40.01</v>
      </c>
      <c r="Q3">
        <v>135542832</v>
      </c>
      <c r="R3">
        <v>10</v>
      </c>
      <c r="S3" s="3"/>
      <c r="T3">
        <v>41.19</v>
      </c>
      <c r="U3">
        <v>207096042</v>
      </c>
      <c r="V3">
        <v>10</v>
      </c>
      <c r="W3" s="3"/>
      <c r="X3">
        <v>45.01</v>
      </c>
      <c r="Y3">
        <v>122734996</v>
      </c>
      <c r="Z3">
        <v>10</v>
      </c>
      <c r="AA3" s="3"/>
      <c r="AB3">
        <v>45.26</v>
      </c>
      <c r="AC3">
        <v>142516178</v>
      </c>
      <c r="AD3">
        <v>10</v>
      </c>
      <c r="AE3" s="3"/>
      <c r="AF3">
        <v>41.94</v>
      </c>
      <c r="AG3">
        <v>153519862</v>
      </c>
      <c r="AH3">
        <v>10</v>
      </c>
      <c r="AI3" s="3"/>
      <c r="AJ3">
        <v>42.48</v>
      </c>
      <c r="AK3">
        <v>147361567</v>
      </c>
      <c r="AL3">
        <v>10</v>
      </c>
      <c r="AM3" s="3"/>
      <c r="AN3" s="1">
        <v>39.5</v>
      </c>
      <c r="AO3" s="1">
        <v>123057565</v>
      </c>
      <c r="AP3">
        <v>10</v>
      </c>
      <c r="AQ3" s="3"/>
    </row>
    <row r="4" spans="1:43" x14ac:dyDescent="0.2">
      <c r="A4" t="s">
        <v>27</v>
      </c>
      <c r="B4" t="s">
        <v>28</v>
      </c>
      <c r="C4" t="s">
        <v>3</v>
      </c>
      <c r="D4">
        <v>460.5915</v>
      </c>
      <c r="E4">
        <v>3</v>
      </c>
      <c r="F4">
        <v>460.57</v>
      </c>
      <c r="G4">
        <v>460.61</v>
      </c>
      <c r="H4" s="1">
        <v>42.72</v>
      </c>
      <c r="I4" s="1">
        <v>1383792</v>
      </c>
      <c r="K4" s="3">
        <f>I4/I3*J3</f>
        <v>0.11070336</v>
      </c>
      <c r="L4" s="1">
        <v>42.82</v>
      </c>
      <c r="M4" s="1">
        <v>5961091</v>
      </c>
      <c r="O4" s="3">
        <f>M4/M3*N3</f>
        <v>0.50517720338983052</v>
      </c>
      <c r="P4">
        <v>40.01</v>
      </c>
      <c r="Q4">
        <v>1451848</v>
      </c>
      <c r="S4" s="3">
        <f>Q4/Q3*R3</f>
        <v>0.10711359491145944</v>
      </c>
      <c r="T4">
        <v>41.19</v>
      </c>
      <c r="U4">
        <v>37494319</v>
      </c>
      <c r="W4" s="3">
        <f>U4/U3*V3</f>
        <v>1.8104797483285555</v>
      </c>
      <c r="X4">
        <v>44.99</v>
      </c>
      <c r="Y4">
        <v>17003393</v>
      </c>
      <c r="AA4" s="3">
        <f>Y4/Y3*Z3</f>
        <v>1.3853744697233705</v>
      </c>
      <c r="AB4">
        <v>45.36</v>
      </c>
      <c r="AC4">
        <v>29111840</v>
      </c>
      <c r="AE4" s="3">
        <f>AC4/AC3*AD3</f>
        <v>2.0427042324977309</v>
      </c>
      <c r="AF4">
        <v>42</v>
      </c>
      <c r="AG4">
        <v>25113681</v>
      </c>
      <c r="AI4" s="3">
        <f>AG4/AG3*AH3</f>
        <v>1.635858752921495</v>
      </c>
      <c r="AJ4">
        <v>42.48</v>
      </c>
      <c r="AK4">
        <v>29172330</v>
      </c>
      <c r="AM4" s="3">
        <f>AK4/AK3*AL3</f>
        <v>1.9796430367763393</v>
      </c>
      <c r="AN4" s="1">
        <v>39.5</v>
      </c>
      <c r="AO4" s="1">
        <v>16098889</v>
      </c>
      <c r="AQ4" s="3">
        <f>AO4/AO3*AP3</f>
        <v>1.3082404970389263</v>
      </c>
    </row>
    <row r="5" spans="1:43" x14ac:dyDescent="0.2">
      <c r="A5" t="s">
        <v>29</v>
      </c>
      <c r="B5" t="s">
        <v>30</v>
      </c>
      <c r="C5" t="s">
        <v>2</v>
      </c>
      <c r="D5">
        <v>803.43150000000003</v>
      </c>
      <c r="E5">
        <v>3</v>
      </c>
      <c r="F5">
        <v>803.41</v>
      </c>
      <c r="G5">
        <v>803.45</v>
      </c>
      <c r="H5" s="1">
        <v>48.13</v>
      </c>
      <c r="I5" s="1">
        <v>54080362</v>
      </c>
      <c r="J5">
        <v>10</v>
      </c>
      <c r="K5" s="3"/>
      <c r="L5" s="1">
        <v>48.38</v>
      </c>
      <c r="M5" s="1">
        <v>55881598</v>
      </c>
      <c r="N5">
        <v>10</v>
      </c>
      <c r="O5" s="3"/>
      <c r="P5">
        <v>46.6</v>
      </c>
      <c r="Q5">
        <v>71320572</v>
      </c>
      <c r="R5">
        <v>10</v>
      </c>
      <c r="S5" s="3"/>
      <c r="T5">
        <v>46.53</v>
      </c>
      <c r="U5">
        <v>57367106</v>
      </c>
      <c r="V5">
        <v>10</v>
      </c>
      <c r="W5" s="3"/>
      <c r="X5">
        <v>50.29</v>
      </c>
      <c r="Y5">
        <v>42259922</v>
      </c>
      <c r="Z5">
        <v>10</v>
      </c>
      <c r="AA5" s="3"/>
      <c r="AB5">
        <v>50.5</v>
      </c>
      <c r="AC5">
        <v>56433146</v>
      </c>
      <c r="AD5">
        <v>10</v>
      </c>
      <c r="AE5" s="3"/>
      <c r="AF5">
        <v>47.31</v>
      </c>
      <c r="AG5">
        <v>54480194</v>
      </c>
      <c r="AH5">
        <v>10</v>
      </c>
      <c r="AI5" s="3"/>
      <c r="AJ5">
        <v>47.76</v>
      </c>
      <c r="AK5">
        <v>62376163</v>
      </c>
      <c r="AL5">
        <v>10</v>
      </c>
      <c r="AM5" s="3"/>
      <c r="AN5" s="1">
        <v>46.2</v>
      </c>
      <c r="AO5" s="1">
        <v>77904157</v>
      </c>
      <c r="AP5">
        <v>10</v>
      </c>
      <c r="AQ5" s="3"/>
    </row>
    <row r="6" spans="1:43" x14ac:dyDescent="0.2">
      <c r="A6" t="s">
        <v>29</v>
      </c>
      <c r="B6" t="s">
        <v>30</v>
      </c>
      <c r="C6" t="s">
        <v>3</v>
      </c>
      <c r="D6">
        <v>801.42690000000005</v>
      </c>
      <c r="E6">
        <v>3</v>
      </c>
      <c r="F6">
        <v>801.41</v>
      </c>
      <c r="G6">
        <v>801.45</v>
      </c>
      <c r="H6" s="1">
        <v>48.13</v>
      </c>
      <c r="I6" s="1">
        <v>6307994</v>
      </c>
      <c r="K6" s="3">
        <f>I6/I5*J5</f>
        <v>1.1664112011676253</v>
      </c>
      <c r="L6" s="1">
        <v>48.37</v>
      </c>
      <c r="M6" s="1">
        <v>34116396</v>
      </c>
      <c r="O6" s="3">
        <f>M6/M5*N5</f>
        <v>6.1051217611922981</v>
      </c>
      <c r="P6">
        <v>46.63</v>
      </c>
      <c r="Q6">
        <v>32628438</v>
      </c>
      <c r="S6" s="3">
        <f>Q6/Q5*R5</f>
        <v>4.5748985299781388</v>
      </c>
      <c r="T6">
        <v>46.55</v>
      </c>
      <c r="U6">
        <v>61909782</v>
      </c>
      <c r="W6" s="3">
        <f>U6/U5*V5</f>
        <v>10.791860757277874</v>
      </c>
      <c r="X6">
        <v>50.31</v>
      </c>
      <c r="Y6">
        <v>41734573</v>
      </c>
      <c r="AA6" s="3">
        <f>Y6/Y5*Z5</f>
        <v>9.8756862352940455</v>
      </c>
      <c r="AB6">
        <v>50.5</v>
      </c>
      <c r="AC6">
        <v>62269750</v>
      </c>
      <c r="AE6" s="3">
        <f>AC6/AC5*AD5</f>
        <v>11.034251041045984</v>
      </c>
      <c r="AF6">
        <v>47.29</v>
      </c>
      <c r="AG6">
        <v>49628295</v>
      </c>
      <c r="AI6" s="3">
        <f>AG6/AG5*AH5</f>
        <v>9.1094196544160617</v>
      </c>
      <c r="AJ6">
        <v>47.76</v>
      </c>
      <c r="AK6">
        <v>62287862</v>
      </c>
      <c r="AM6" s="3">
        <f>AK6/AK5*AL5</f>
        <v>9.9858437910007378</v>
      </c>
      <c r="AN6" s="1">
        <v>46.2</v>
      </c>
      <c r="AO6" s="1">
        <v>313619227</v>
      </c>
      <c r="AQ6" s="3">
        <f>AO6/AO5*AP5</f>
        <v>40.257059324831665</v>
      </c>
    </row>
    <row r="7" spans="1:43" x14ac:dyDescent="0.2">
      <c r="A7" t="s">
        <v>31</v>
      </c>
      <c r="B7" t="s">
        <v>40</v>
      </c>
      <c r="C7" t="s">
        <v>2</v>
      </c>
      <c r="D7">
        <v>897.4742</v>
      </c>
      <c r="E7">
        <v>2</v>
      </c>
      <c r="F7">
        <v>897.45</v>
      </c>
      <c r="G7">
        <v>897.49</v>
      </c>
      <c r="H7" s="1">
        <v>49.48</v>
      </c>
      <c r="I7" s="1">
        <v>2050000000</v>
      </c>
      <c r="J7">
        <v>450</v>
      </c>
      <c r="K7" s="3"/>
      <c r="L7" s="1">
        <v>49.59</v>
      </c>
      <c r="M7" s="1">
        <v>1950000000</v>
      </c>
      <c r="N7">
        <v>450</v>
      </c>
      <c r="O7" s="3"/>
      <c r="P7">
        <v>47.81</v>
      </c>
      <c r="Q7">
        <v>2195298507</v>
      </c>
      <c r="R7">
        <v>450</v>
      </c>
      <c r="S7" s="3"/>
      <c r="T7">
        <v>47.85</v>
      </c>
      <c r="U7">
        <v>1804815949</v>
      </c>
      <c r="V7">
        <v>450</v>
      </c>
      <c r="W7" s="3"/>
      <c r="X7">
        <v>51.61</v>
      </c>
      <c r="Y7">
        <v>1657583735</v>
      </c>
      <c r="Z7">
        <v>450</v>
      </c>
      <c r="AA7" s="3"/>
      <c r="AB7">
        <v>51.76</v>
      </c>
      <c r="AC7">
        <v>1666422550</v>
      </c>
      <c r="AD7">
        <v>450</v>
      </c>
      <c r="AE7" s="3"/>
      <c r="AF7">
        <v>48.65</v>
      </c>
      <c r="AG7">
        <v>1653081626</v>
      </c>
      <c r="AH7">
        <v>450</v>
      </c>
      <c r="AI7" s="3"/>
      <c r="AJ7">
        <v>49.09</v>
      </c>
      <c r="AK7">
        <v>1953995119</v>
      </c>
      <c r="AL7">
        <v>450</v>
      </c>
      <c r="AM7" s="3"/>
      <c r="AN7" s="1">
        <v>47.37</v>
      </c>
      <c r="AO7" s="1">
        <v>1679526128</v>
      </c>
      <c r="AP7">
        <v>450</v>
      </c>
      <c r="AQ7" s="3"/>
    </row>
    <row r="8" spans="1:43" x14ac:dyDescent="0.2">
      <c r="A8" t="s">
        <v>31</v>
      </c>
      <c r="B8" t="s">
        <v>40</v>
      </c>
      <c r="C8" t="s">
        <v>3</v>
      </c>
      <c r="D8">
        <v>894.46730000000002</v>
      </c>
      <c r="E8">
        <v>2</v>
      </c>
      <c r="F8">
        <v>894.45</v>
      </c>
      <c r="G8">
        <v>894.49</v>
      </c>
      <c r="H8" s="1">
        <v>49.48</v>
      </c>
      <c r="I8" s="1">
        <v>159000000</v>
      </c>
      <c r="K8" s="3">
        <f>I8/I7*J7</f>
        <v>34.90243902439024</v>
      </c>
      <c r="L8" s="1">
        <v>49.59</v>
      </c>
      <c r="M8" s="1">
        <v>943000000</v>
      </c>
      <c r="O8" s="3">
        <f>M8/M7*N7</f>
        <v>217.61538461538461</v>
      </c>
      <c r="P8">
        <v>47.81</v>
      </c>
      <c r="Q8">
        <v>693768621</v>
      </c>
      <c r="S8" s="3">
        <f>Q8/Q7*R7</f>
        <v>142.21112912641362</v>
      </c>
      <c r="T8">
        <v>47.84</v>
      </c>
      <c r="U8">
        <v>1126615429</v>
      </c>
      <c r="W8" s="3">
        <f>U8/U7*V7</f>
        <v>280.9022955115741</v>
      </c>
      <c r="X8">
        <v>51.6</v>
      </c>
      <c r="Y8">
        <v>938120367</v>
      </c>
      <c r="AA8" s="3">
        <f>Y8/Y7*Z7</f>
        <v>254.68044614349455</v>
      </c>
      <c r="AB8">
        <v>51.76</v>
      </c>
      <c r="AC8">
        <v>1041122633</v>
      </c>
      <c r="AE8" s="3">
        <f>AC8/AC7*AD7</f>
        <v>281.14429011417303</v>
      </c>
      <c r="AF8">
        <v>48.64</v>
      </c>
      <c r="AG8">
        <v>823684984</v>
      </c>
      <c r="AI8" s="3">
        <f>AG8/AG7*AH7</f>
        <v>224.22258947786526</v>
      </c>
      <c r="AJ8">
        <v>49.09</v>
      </c>
      <c r="AK8">
        <v>978542390</v>
      </c>
      <c r="AM8" s="3">
        <f>AK8/AK7*AL7</f>
        <v>225.35577045113388</v>
      </c>
      <c r="AN8" s="1">
        <v>47.37</v>
      </c>
      <c r="AO8" s="1">
        <v>3615235549</v>
      </c>
      <c r="AQ8" s="3">
        <f>AO8/AO7*AP7</f>
        <v>968.63988593454019</v>
      </c>
    </row>
    <row r="9" spans="1:43" x14ac:dyDescent="0.2">
      <c r="A9" t="s">
        <v>32</v>
      </c>
      <c r="B9" t="s">
        <v>33</v>
      </c>
      <c r="C9" t="s">
        <v>2</v>
      </c>
      <c r="D9">
        <v>489.9391</v>
      </c>
      <c r="E9">
        <v>3</v>
      </c>
      <c r="F9">
        <v>489.92</v>
      </c>
      <c r="G9">
        <v>489.96</v>
      </c>
      <c r="H9" s="1">
        <v>37.28</v>
      </c>
      <c r="I9" s="1">
        <v>2330000000</v>
      </c>
      <c r="J9">
        <v>75</v>
      </c>
      <c r="K9" s="3"/>
      <c r="L9" s="1">
        <v>37.25</v>
      </c>
      <c r="M9" s="1">
        <v>2660000000</v>
      </c>
      <c r="N9">
        <v>75</v>
      </c>
      <c r="O9" s="3"/>
      <c r="P9">
        <v>35.39</v>
      </c>
      <c r="Q9">
        <v>3021394330</v>
      </c>
      <c r="R9">
        <v>75</v>
      </c>
      <c r="S9" s="3"/>
      <c r="T9">
        <v>35.9</v>
      </c>
      <c r="U9">
        <v>2428013212</v>
      </c>
      <c r="V9">
        <v>75</v>
      </c>
      <c r="W9" s="3"/>
      <c r="X9">
        <v>39.729999999999997</v>
      </c>
      <c r="Y9">
        <v>1931157834</v>
      </c>
      <c r="Z9">
        <v>75</v>
      </c>
      <c r="AA9" s="3"/>
      <c r="AB9">
        <v>40.06</v>
      </c>
      <c r="AC9">
        <v>1926338326</v>
      </c>
      <c r="AD9">
        <v>75</v>
      </c>
      <c r="AE9" s="3"/>
      <c r="AF9">
        <v>36.700000000000003</v>
      </c>
      <c r="AG9">
        <v>1973731013</v>
      </c>
      <c r="AH9">
        <v>75</v>
      </c>
      <c r="AI9" s="3"/>
      <c r="AJ9">
        <v>37.19</v>
      </c>
      <c r="AK9">
        <v>1981265739</v>
      </c>
      <c r="AL9">
        <v>75</v>
      </c>
      <c r="AM9" s="3"/>
      <c r="AN9" s="1">
        <v>35.26</v>
      </c>
      <c r="AO9" s="1">
        <v>2821432690</v>
      </c>
      <c r="AP9">
        <v>75</v>
      </c>
      <c r="AQ9" s="3"/>
    </row>
    <row r="10" spans="1:43" x14ac:dyDescent="0.2">
      <c r="A10" t="s">
        <v>32</v>
      </c>
      <c r="B10" t="s">
        <v>33</v>
      </c>
      <c r="C10" t="s">
        <v>3</v>
      </c>
      <c r="D10">
        <v>487.6001</v>
      </c>
      <c r="E10">
        <v>3</v>
      </c>
      <c r="F10">
        <v>487.58</v>
      </c>
      <c r="G10">
        <v>487.62</v>
      </c>
      <c r="H10" s="1">
        <v>37.28</v>
      </c>
      <c r="I10" s="1">
        <v>71168012</v>
      </c>
      <c r="K10" s="3">
        <f>I10/I9*J9</f>
        <v>2.290815836909871</v>
      </c>
      <c r="L10" s="1">
        <v>37.25</v>
      </c>
      <c r="M10" s="1">
        <v>445000000</v>
      </c>
      <c r="O10" s="3">
        <f>M10/M9*N9</f>
        <v>12.546992481203008</v>
      </c>
      <c r="P10">
        <v>35.39</v>
      </c>
      <c r="Q10">
        <v>420077125</v>
      </c>
      <c r="S10" s="3">
        <f>Q10/Q9*R9</f>
        <v>10.427564539382717</v>
      </c>
      <c r="T10">
        <v>35.9</v>
      </c>
      <c r="U10">
        <v>454540421</v>
      </c>
      <c r="W10" s="3">
        <f>U10/U9*V9</f>
        <v>14.040504971930936</v>
      </c>
      <c r="X10">
        <v>39.78</v>
      </c>
      <c r="Y10">
        <v>375535514</v>
      </c>
      <c r="AA10" s="3">
        <f>Y10/Y9*Z9</f>
        <v>14.584599484373372</v>
      </c>
      <c r="AB10">
        <v>40.06</v>
      </c>
      <c r="AC10">
        <v>361965461</v>
      </c>
      <c r="AE10" s="3">
        <f>AC10/AC9*AD9</f>
        <v>14.092752663739507</v>
      </c>
      <c r="AF10">
        <v>36.71</v>
      </c>
      <c r="AG10">
        <v>332048918</v>
      </c>
      <c r="AI10" s="3">
        <f>AG10/AG9*AH9</f>
        <v>12.617559680610846</v>
      </c>
      <c r="AJ10">
        <v>37.200000000000003</v>
      </c>
      <c r="AK10">
        <v>354006556</v>
      </c>
      <c r="AM10" s="3">
        <f>AK10/AK9*AL9</f>
        <v>13.400772636083019</v>
      </c>
      <c r="AN10" s="1">
        <v>35.26</v>
      </c>
      <c r="AO10" s="1">
        <v>2057469962</v>
      </c>
      <c r="AQ10" s="3">
        <f>AO10/AO9*AP9</f>
        <v>54.692159659495545</v>
      </c>
    </row>
    <row r="11" spans="1:43" x14ac:dyDescent="0.2">
      <c r="A11" t="s">
        <v>34</v>
      </c>
      <c r="B11" t="s">
        <v>35</v>
      </c>
      <c r="C11" t="s">
        <v>2</v>
      </c>
      <c r="D11">
        <v>751.07669999999996</v>
      </c>
      <c r="E11">
        <v>3</v>
      </c>
      <c r="F11">
        <v>751.06</v>
      </c>
      <c r="G11">
        <v>751.1</v>
      </c>
      <c r="H11" s="1">
        <v>47.76</v>
      </c>
      <c r="I11" s="1">
        <v>57525814</v>
      </c>
      <c r="J11">
        <v>75</v>
      </c>
      <c r="K11" s="3"/>
      <c r="L11" s="1">
        <v>47.96</v>
      </c>
      <c r="M11" s="1">
        <v>71426825</v>
      </c>
      <c r="N11">
        <v>75</v>
      </c>
      <c r="O11" s="3"/>
      <c r="P11">
        <v>46.23</v>
      </c>
      <c r="Q11">
        <v>118053826</v>
      </c>
      <c r="R11">
        <v>75</v>
      </c>
      <c r="S11" s="3"/>
      <c r="T11">
        <v>46.14</v>
      </c>
      <c r="U11">
        <v>59727700</v>
      </c>
      <c r="V11">
        <v>75</v>
      </c>
      <c r="W11" s="3"/>
      <c r="X11">
        <v>49.93</v>
      </c>
      <c r="Y11">
        <v>48023945</v>
      </c>
      <c r="Z11">
        <v>75</v>
      </c>
      <c r="AA11" s="3"/>
      <c r="AB11">
        <v>50.13</v>
      </c>
      <c r="AC11">
        <v>69420390</v>
      </c>
      <c r="AD11">
        <v>75</v>
      </c>
      <c r="AE11" s="3"/>
      <c r="AF11">
        <v>46.99</v>
      </c>
      <c r="AG11">
        <v>54443565</v>
      </c>
      <c r="AH11">
        <v>75</v>
      </c>
      <c r="AI11" s="3"/>
      <c r="AJ11">
        <v>47.38</v>
      </c>
      <c r="AK11">
        <v>64028821</v>
      </c>
      <c r="AL11">
        <v>75</v>
      </c>
      <c r="AM11" s="3"/>
      <c r="AN11" s="1">
        <v>45.81</v>
      </c>
      <c r="AO11" s="1">
        <v>118475707</v>
      </c>
      <c r="AP11">
        <v>75</v>
      </c>
      <c r="AQ11" s="3"/>
    </row>
    <row r="12" spans="1:43" x14ac:dyDescent="0.2">
      <c r="A12" t="s">
        <v>34</v>
      </c>
      <c r="B12" t="s">
        <v>35</v>
      </c>
      <c r="C12" t="s">
        <v>2</v>
      </c>
      <c r="D12">
        <v>563.55930000000001</v>
      </c>
      <c r="E12">
        <v>4</v>
      </c>
      <c r="F12">
        <v>563.54</v>
      </c>
      <c r="G12">
        <v>563.58000000000004</v>
      </c>
      <c r="H12" s="1">
        <v>47.77</v>
      </c>
      <c r="I12" s="1">
        <v>676000000</v>
      </c>
      <c r="K12" s="3"/>
      <c r="L12" s="1">
        <v>47.94</v>
      </c>
      <c r="M12" s="1">
        <v>826000000</v>
      </c>
      <c r="O12" s="3"/>
      <c r="P12">
        <v>46.24</v>
      </c>
      <c r="Q12">
        <v>986488600</v>
      </c>
      <c r="S12" s="3"/>
      <c r="T12">
        <v>46.12</v>
      </c>
      <c r="U12">
        <v>720583145</v>
      </c>
      <c r="W12" s="3"/>
      <c r="X12">
        <v>49.93</v>
      </c>
      <c r="Y12">
        <v>589838834</v>
      </c>
      <c r="AA12" s="3"/>
      <c r="AB12">
        <v>50.13</v>
      </c>
      <c r="AC12">
        <v>747106215</v>
      </c>
      <c r="AE12" s="3"/>
      <c r="AF12" s="1">
        <v>46.98</v>
      </c>
      <c r="AG12">
        <v>618084254</v>
      </c>
      <c r="AI12" s="3"/>
      <c r="AJ12" s="1">
        <v>47.4</v>
      </c>
      <c r="AK12">
        <v>696190472</v>
      </c>
      <c r="AM12" s="3"/>
      <c r="AN12" s="1">
        <v>45.79</v>
      </c>
      <c r="AO12" s="1">
        <v>1085437386</v>
      </c>
      <c r="AQ12" s="3"/>
    </row>
    <row r="13" spans="1:43" x14ac:dyDescent="0.2">
      <c r="A13" t="s">
        <v>34</v>
      </c>
      <c r="B13" t="s">
        <v>35</v>
      </c>
      <c r="C13" t="s">
        <v>3</v>
      </c>
      <c r="D13">
        <v>748.73760000000004</v>
      </c>
      <c r="E13">
        <v>3</v>
      </c>
      <c r="F13">
        <v>748.72</v>
      </c>
      <c r="G13">
        <v>748.76</v>
      </c>
      <c r="H13" s="1">
        <v>47.77</v>
      </c>
      <c r="I13" s="1">
        <v>2537106</v>
      </c>
      <c r="K13" s="3"/>
      <c r="L13" s="1">
        <v>47.96</v>
      </c>
      <c r="M13" s="1">
        <v>10618758</v>
      </c>
      <c r="O13" s="3"/>
      <c r="P13">
        <v>46.25</v>
      </c>
      <c r="Q13">
        <v>6833311</v>
      </c>
      <c r="S13" s="3"/>
      <c r="T13">
        <v>46.12</v>
      </c>
      <c r="U13">
        <v>8462513</v>
      </c>
      <c r="W13" s="3"/>
      <c r="X13">
        <v>49.93</v>
      </c>
      <c r="Y13">
        <v>8389580</v>
      </c>
      <c r="AA13" s="3"/>
      <c r="AB13">
        <v>50.12</v>
      </c>
      <c r="AC13">
        <v>10695454</v>
      </c>
      <c r="AE13" s="3"/>
      <c r="AF13" s="1">
        <v>46.99</v>
      </c>
      <c r="AG13">
        <v>9839227</v>
      </c>
      <c r="AI13" s="3"/>
      <c r="AJ13" s="1">
        <v>47.38</v>
      </c>
      <c r="AK13">
        <v>10021565</v>
      </c>
      <c r="AM13" s="3"/>
      <c r="AN13" s="1">
        <v>45.81</v>
      </c>
      <c r="AO13" s="1">
        <v>51564309</v>
      </c>
      <c r="AQ13" s="3"/>
    </row>
    <row r="14" spans="1:43" x14ac:dyDescent="0.2">
      <c r="A14" t="s">
        <v>34</v>
      </c>
      <c r="B14" t="s">
        <v>35</v>
      </c>
      <c r="C14" t="s">
        <v>3</v>
      </c>
      <c r="D14">
        <v>561.80499999999995</v>
      </c>
      <c r="E14">
        <v>4</v>
      </c>
      <c r="F14">
        <v>561.79</v>
      </c>
      <c r="G14">
        <v>561.83000000000004</v>
      </c>
      <c r="H14" s="1">
        <v>47.78</v>
      </c>
      <c r="I14" s="1">
        <v>33870678</v>
      </c>
      <c r="K14" s="3">
        <f>(I14+I13)/(I11+I12)*$R11</f>
        <v>3.7225462933742097</v>
      </c>
      <c r="L14" s="1">
        <v>47.96</v>
      </c>
      <c r="M14" s="1">
        <v>160000000</v>
      </c>
      <c r="O14" s="3">
        <f>(M14+M13)/(M11+M12)*$R11</f>
        <v>14.258997495422536</v>
      </c>
      <c r="P14">
        <v>46.24</v>
      </c>
      <c r="Q14">
        <v>83106589</v>
      </c>
      <c r="S14" s="3">
        <f>(Q14+Q13)/(Q11+Q12)*$R11</f>
        <v>6.1070469917830028</v>
      </c>
      <c r="T14">
        <v>46.14</v>
      </c>
      <c r="U14">
        <v>109622181</v>
      </c>
      <c r="W14" s="3">
        <f>(U14+U13)/(U11+U12)*$R11</f>
        <v>11.349774396638047</v>
      </c>
      <c r="X14">
        <v>49.93</v>
      </c>
      <c r="Y14">
        <v>107955324</v>
      </c>
      <c r="AA14" s="3">
        <f>(Y14+Y13)/(Y11+Y12)*$R11</f>
        <v>13.679851038933251</v>
      </c>
      <c r="AB14">
        <v>50.15</v>
      </c>
      <c r="AC14">
        <v>122130415</v>
      </c>
      <c r="AE14" s="3">
        <f>(AC14+AC13)/(AC11+AC12)*$R11</f>
        <v>12.200386507920339</v>
      </c>
      <c r="AF14">
        <v>46.98</v>
      </c>
      <c r="AG14">
        <v>120428089</v>
      </c>
      <c r="AI14" s="3">
        <f>(AG14+AG13)/(AG11+AG12)*$R11</f>
        <v>14.527352510900371</v>
      </c>
      <c r="AJ14">
        <v>47.39</v>
      </c>
      <c r="AK14">
        <v>114968513</v>
      </c>
      <c r="AM14" s="3">
        <f>(AK14+AK13)/(AK11+AK12)*$R11</f>
        <v>12.330989145259695</v>
      </c>
      <c r="AN14" s="1">
        <v>45.81</v>
      </c>
      <c r="AO14" s="1">
        <v>488731198</v>
      </c>
      <c r="AQ14" s="3">
        <f>(AO14+AO13)/(AO11+AO12)*$R11</f>
        <v>33.658711131734485</v>
      </c>
    </row>
    <row r="15" spans="1:43" x14ac:dyDescent="0.2">
      <c r="A15" t="s">
        <v>0</v>
      </c>
      <c r="B15" t="s">
        <v>1</v>
      </c>
      <c r="C15" t="s">
        <v>2</v>
      </c>
      <c r="D15">
        <v>385.53960000000001</v>
      </c>
      <c r="E15">
        <v>3</v>
      </c>
      <c r="F15">
        <v>385.52</v>
      </c>
      <c r="G15">
        <v>385.56</v>
      </c>
      <c r="H15" s="1">
        <v>44.02</v>
      </c>
      <c r="I15" s="1"/>
      <c r="J15">
        <v>1.66025</v>
      </c>
      <c r="K15" s="3"/>
      <c r="L15" s="1">
        <v>44.07</v>
      </c>
      <c r="M15" s="1">
        <v>6375223</v>
      </c>
      <c r="N15">
        <v>1.66025</v>
      </c>
      <c r="O15" s="3"/>
      <c r="P15">
        <v>40.94</v>
      </c>
      <c r="Q15">
        <v>0</v>
      </c>
      <c r="R15">
        <v>1.66025</v>
      </c>
      <c r="S15" s="3"/>
      <c r="T15">
        <v>42.55</v>
      </c>
      <c r="U15">
        <v>10394806</v>
      </c>
      <c r="V15">
        <v>1.66025</v>
      </c>
      <c r="W15" s="3"/>
      <c r="X15">
        <v>46.36</v>
      </c>
      <c r="Y15">
        <v>5607931</v>
      </c>
      <c r="Z15">
        <v>1.66025</v>
      </c>
      <c r="AA15" s="3"/>
      <c r="AB15">
        <v>46.7</v>
      </c>
      <c r="AC15">
        <v>6029107</v>
      </c>
      <c r="AD15">
        <v>1.66025</v>
      </c>
      <c r="AE15" s="3"/>
      <c r="AF15">
        <v>43.28</v>
      </c>
      <c r="AG15">
        <v>6916777</v>
      </c>
      <c r="AH15">
        <v>1.66025</v>
      </c>
      <c r="AI15" s="3"/>
      <c r="AJ15">
        <v>43.8</v>
      </c>
      <c r="AK15">
        <v>7038228</v>
      </c>
      <c r="AL15">
        <v>1.66025</v>
      </c>
      <c r="AM15" s="3"/>
      <c r="AN15" s="1">
        <v>40.58</v>
      </c>
      <c r="AO15" s="1">
        <v>2371571</v>
      </c>
      <c r="AP15">
        <v>1.66025</v>
      </c>
      <c r="AQ15" s="3"/>
    </row>
    <row r="16" spans="1:43" x14ac:dyDescent="0.2">
      <c r="A16" t="s">
        <v>0</v>
      </c>
      <c r="B16" t="s">
        <v>1</v>
      </c>
      <c r="C16" t="s">
        <v>3</v>
      </c>
      <c r="D16">
        <v>383.20060000000001</v>
      </c>
      <c r="E16">
        <v>3</v>
      </c>
      <c r="F16">
        <v>383.18</v>
      </c>
      <c r="G16">
        <v>383.22</v>
      </c>
      <c r="H16" s="1" t="s">
        <v>43</v>
      </c>
      <c r="I16" s="1"/>
      <c r="K16" s="3" t="s">
        <v>47</v>
      </c>
      <c r="L16" s="1">
        <v>44.08</v>
      </c>
      <c r="M16" s="1">
        <v>181025</v>
      </c>
      <c r="O16" s="3">
        <f>M16/M15*N15</f>
        <v>4.7142940137152846E-2</v>
      </c>
      <c r="P16" t="s">
        <v>43</v>
      </c>
      <c r="Q16">
        <v>0</v>
      </c>
      <c r="S16" s="3" t="s">
        <v>47</v>
      </c>
      <c r="T16">
        <v>42.58</v>
      </c>
      <c r="U16">
        <v>5630373</v>
      </c>
      <c r="W16" s="3">
        <f>U16/U15*V15</f>
        <v>0.89927861792225838</v>
      </c>
      <c r="X16">
        <v>46.37</v>
      </c>
      <c r="Y16">
        <v>2409208</v>
      </c>
      <c r="AA16" s="3">
        <f>Y16/Y15*Z15</f>
        <v>0.71325549155294532</v>
      </c>
      <c r="AB16">
        <v>46.67</v>
      </c>
      <c r="AC16">
        <v>2312600</v>
      </c>
      <c r="AE16" s="3">
        <f>AC16/AC15*AD15</f>
        <v>0.63682634094899959</v>
      </c>
      <c r="AF16">
        <v>43.24</v>
      </c>
      <c r="AG16">
        <v>1630870</v>
      </c>
      <c r="AI16" s="3">
        <f>AG16/AG15*AH15</f>
        <v>0.39146150259000689</v>
      </c>
      <c r="AJ16">
        <v>43.79</v>
      </c>
      <c r="AK16">
        <v>1035498</v>
      </c>
      <c r="AM16" s="3">
        <f>AK16/AK15*AL15</f>
        <v>0.24426397588995413</v>
      </c>
      <c r="AN16" s="1">
        <v>40.4</v>
      </c>
      <c r="AO16" s="1">
        <v>1060583</v>
      </c>
      <c r="AQ16" s="3">
        <f>AO16/AO15*AP15</f>
        <v>0.74247531520245447</v>
      </c>
    </row>
    <row r="18" spans="1:14" x14ac:dyDescent="0.2">
      <c r="A18" s="2" t="s">
        <v>97</v>
      </c>
      <c r="B18" s="2" t="s">
        <v>132</v>
      </c>
    </row>
    <row r="19" spans="1:14" x14ac:dyDescent="0.2">
      <c r="A19" t="s">
        <v>59</v>
      </c>
      <c r="B19" t="s">
        <v>60</v>
      </c>
      <c r="C19" t="s">
        <v>61</v>
      </c>
      <c r="D19" t="s">
        <v>62</v>
      </c>
      <c r="E19" t="s">
        <v>63</v>
      </c>
      <c r="F19" t="s">
        <v>64</v>
      </c>
      <c r="G19" t="s">
        <v>67</v>
      </c>
      <c r="H19" t="s">
        <v>68</v>
      </c>
      <c r="I19" t="s">
        <v>69</v>
      </c>
      <c r="J19" t="s">
        <v>70</v>
      </c>
    </row>
    <row r="20" spans="1:14" x14ac:dyDescent="0.2">
      <c r="A20" t="s">
        <v>28</v>
      </c>
      <c r="B20" s="3">
        <f>K4</f>
        <v>0.11070336</v>
      </c>
      <c r="C20" s="3">
        <f>O4</f>
        <v>0.50517720338983052</v>
      </c>
      <c r="D20" s="3">
        <f>S4</f>
        <v>0.10711359491145944</v>
      </c>
      <c r="E20" s="3">
        <f>W4</f>
        <v>1.8104797483285555</v>
      </c>
      <c r="F20" s="3">
        <f>AA4</f>
        <v>1.3853744697233705</v>
      </c>
      <c r="G20" s="3">
        <f>AE4</f>
        <v>2.0427042324977309</v>
      </c>
      <c r="H20" s="3">
        <f>AI4</f>
        <v>1.635858752921495</v>
      </c>
      <c r="I20" s="3">
        <f>AM4</f>
        <v>1.9796430367763393</v>
      </c>
      <c r="J20" s="3">
        <f>AQ4</f>
        <v>1.3082404970389263</v>
      </c>
      <c r="K20" s="3"/>
      <c r="L20" s="3"/>
      <c r="M20" s="3"/>
      <c r="N20" s="3"/>
    </row>
    <row r="21" spans="1:14" x14ac:dyDescent="0.2">
      <c r="A21" t="s">
        <v>30</v>
      </c>
      <c r="B21" s="3">
        <f>K6</f>
        <v>1.1664112011676253</v>
      </c>
      <c r="C21" s="3">
        <f>O6</f>
        <v>6.1051217611922981</v>
      </c>
      <c r="D21" s="3">
        <f>S6</f>
        <v>4.5748985299781388</v>
      </c>
      <c r="E21" s="3">
        <f>W6</f>
        <v>10.791860757277874</v>
      </c>
      <c r="F21" s="3">
        <f>AA6</f>
        <v>9.8756862352940455</v>
      </c>
      <c r="G21" s="3">
        <f>AE6</f>
        <v>11.034251041045984</v>
      </c>
      <c r="H21" s="3">
        <f>AI6</f>
        <v>9.1094196544160617</v>
      </c>
      <c r="I21" s="3">
        <f>AM6</f>
        <v>9.9858437910007378</v>
      </c>
      <c r="J21" s="3">
        <f>AQ6</f>
        <v>40.257059324831665</v>
      </c>
      <c r="K21" s="3"/>
      <c r="L21" s="3"/>
      <c r="M21" s="3"/>
      <c r="N21" s="3"/>
    </row>
    <row r="22" spans="1:14" x14ac:dyDescent="0.2">
      <c r="A22" t="s">
        <v>40</v>
      </c>
      <c r="B22" s="3">
        <f>K8</f>
        <v>34.90243902439024</v>
      </c>
      <c r="C22" s="3">
        <f>O8</f>
        <v>217.61538461538461</v>
      </c>
      <c r="D22" s="3">
        <f>S8</f>
        <v>142.21112912641362</v>
      </c>
      <c r="E22" s="3">
        <f>W8</f>
        <v>280.9022955115741</v>
      </c>
      <c r="F22" s="3">
        <f>AA8</f>
        <v>254.68044614349455</v>
      </c>
      <c r="G22" s="3">
        <f>AE8</f>
        <v>281.14429011417303</v>
      </c>
      <c r="H22" s="3">
        <f>AI8</f>
        <v>224.22258947786526</v>
      </c>
      <c r="I22" s="3">
        <f>AM8</f>
        <v>225.35577045113388</v>
      </c>
      <c r="J22" s="3">
        <f>AQ8</f>
        <v>968.63988593454019</v>
      </c>
      <c r="K22" s="3"/>
      <c r="L22" s="3"/>
      <c r="M22" s="3"/>
      <c r="N22" s="3"/>
    </row>
    <row r="23" spans="1:14" x14ac:dyDescent="0.2">
      <c r="A23" t="s">
        <v>33</v>
      </c>
      <c r="B23" s="3">
        <f>K10</f>
        <v>2.290815836909871</v>
      </c>
      <c r="C23" s="3">
        <f>O10</f>
        <v>12.546992481203008</v>
      </c>
      <c r="D23" s="3">
        <f>S10</f>
        <v>10.427564539382717</v>
      </c>
      <c r="E23" s="3">
        <f>W10</f>
        <v>14.040504971930936</v>
      </c>
      <c r="F23" s="3">
        <f>AA10</f>
        <v>14.584599484373372</v>
      </c>
      <c r="G23" s="3">
        <f>AE10</f>
        <v>14.092752663739507</v>
      </c>
      <c r="H23" s="3">
        <f>AI10</f>
        <v>12.617559680610846</v>
      </c>
      <c r="I23" s="3">
        <f>AM10</f>
        <v>13.400772636083019</v>
      </c>
      <c r="J23" s="3">
        <f>AQ10</f>
        <v>54.692159659495545</v>
      </c>
      <c r="K23" s="3"/>
      <c r="L23" s="3"/>
      <c r="M23" s="3"/>
      <c r="N23" s="3"/>
    </row>
    <row r="24" spans="1:14" x14ac:dyDescent="0.2">
      <c r="A24" t="s">
        <v>35</v>
      </c>
      <c r="B24" s="3">
        <f>K14</f>
        <v>3.7225462933742097</v>
      </c>
      <c r="C24" s="3">
        <f>O14</f>
        <v>14.258997495422536</v>
      </c>
      <c r="D24" s="3">
        <f>S14</f>
        <v>6.1070469917830028</v>
      </c>
      <c r="E24" s="3">
        <f>W14</f>
        <v>11.349774396638047</v>
      </c>
      <c r="F24" s="3">
        <f>AA14</f>
        <v>13.679851038933251</v>
      </c>
      <c r="G24" s="3">
        <f>AE14</f>
        <v>12.200386507920339</v>
      </c>
      <c r="H24" s="3">
        <f>AI14</f>
        <v>14.527352510900371</v>
      </c>
      <c r="I24" s="3">
        <f>AM14</f>
        <v>12.330989145259695</v>
      </c>
      <c r="J24" s="3">
        <f>AQ14</f>
        <v>33.658711131734485</v>
      </c>
      <c r="K24" s="3"/>
      <c r="L24" s="3"/>
      <c r="M24" s="3"/>
      <c r="N24" s="3"/>
    </row>
    <row r="25" spans="1:14" x14ac:dyDescent="0.2">
      <c r="A25" t="s">
        <v>1</v>
      </c>
      <c r="B25" s="3" t="str">
        <f>K16</f>
        <v>NA</v>
      </c>
      <c r="C25" s="3">
        <f>O16</f>
        <v>4.7142940137152846E-2</v>
      </c>
      <c r="D25" s="3" t="str">
        <f>S16</f>
        <v>NA</v>
      </c>
      <c r="E25" s="3">
        <f>W16</f>
        <v>0.89927861792225838</v>
      </c>
      <c r="F25" s="3">
        <f>AA16</f>
        <v>0.71325549155294532</v>
      </c>
      <c r="G25" s="3">
        <f>AE16</f>
        <v>0.63682634094899959</v>
      </c>
      <c r="H25" s="3">
        <f>AI16</f>
        <v>0.39146150259000689</v>
      </c>
      <c r="I25" s="3">
        <f>AM16</f>
        <v>0.24426397588995413</v>
      </c>
      <c r="J25" s="3">
        <f>AQ16</f>
        <v>0.74247531520245447</v>
      </c>
      <c r="K25" s="3"/>
      <c r="L25" s="3"/>
      <c r="M25" s="3"/>
      <c r="N25" s="3"/>
    </row>
    <row r="26" spans="1:14" x14ac:dyDescent="0.2">
      <c r="A26" t="s">
        <v>55</v>
      </c>
      <c r="B26" s="3">
        <f>B21+B22</f>
        <v>36.068850225557867</v>
      </c>
      <c r="C26" s="3">
        <f t="shared" ref="C26:J26" si="0">C21+C22</f>
        <v>223.72050637657691</v>
      </c>
      <c r="D26" s="3">
        <f t="shared" si="0"/>
        <v>146.78602765639175</v>
      </c>
      <c r="E26" s="3">
        <f t="shared" si="0"/>
        <v>291.694156268852</v>
      </c>
      <c r="F26" s="3">
        <f t="shared" si="0"/>
        <v>264.55613237878862</v>
      </c>
      <c r="G26" s="3">
        <f t="shared" si="0"/>
        <v>292.17854115521902</v>
      </c>
      <c r="H26" s="3">
        <f t="shared" si="0"/>
        <v>233.33200913228131</v>
      </c>
      <c r="I26" s="3">
        <f t="shared" si="0"/>
        <v>235.34161424213463</v>
      </c>
      <c r="J26" s="3">
        <f t="shared" si="0"/>
        <v>1008.8969452593718</v>
      </c>
      <c r="K26" s="3"/>
      <c r="L26" s="3"/>
      <c r="M26" s="3"/>
      <c r="N26" s="3"/>
    </row>
    <row r="28" spans="1:14" x14ac:dyDescent="0.2">
      <c r="A28" s="2" t="s">
        <v>96</v>
      </c>
    </row>
    <row r="29" spans="1:14" x14ac:dyDescent="0.2">
      <c r="A29" t="s">
        <v>28</v>
      </c>
      <c r="B29">
        <f>B20/B$26 *1000</f>
        <v>3.0692234243041439</v>
      </c>
      <c r="C29">
        <f t="shared" ref="C29:J30" si="1">C20/C$26 *1000</f>
        <v>2.2580728587279899</v>
      </c>
      <c r="D29">
        <f t="shared" si="1"/>
        <v>0.72972609601643657</v>
      </c>
      <c r="E29">
        <f t="shared" si="1"/>
        <v>6.2067741482618244</v>
      </c>
      <c r="F29">
        <f t="shared" si="1"/>
        <v>5.2365993457290436</v>
      </c>
      <c r="G29">
        <f t="shared" si="1"/>
        <v>6.9912876709605793</v>
      </c>
      <c r="H29">
        <f t="shared" si="1"/>
        <v>7.0108630144871755</v>
      </c>
      <c r="I29">
        <f t="shared" si="1"/>
        <v>8.4117848989492998</v>
      </c>
      <c r="J29">
        <f t="shared" si="1"/>
        <v>1.2967037943628601</v>
      </c>
    </row>
    <row r="30" spans="1:14" x14ac:dyDescent="0.2">
      <c r="A30" t="s">
        <v>30</v>
      </c>
      <c r="B30">
        <f>B21/B$26 *1000</f>
        <v>32.338463629237708</v>
      </c>
      <c r="C30">
        <f t="shared" si="1"/>
        <v>27.289057494425073</v>
      </c>
      <c r="D30">
        <f t="shared" si="1"/>
        <v>31.167125393483772</v>
      </c>
      <c r="E30">
        <f t="shared" si="1"/>
        <v>36.997178467062291</v>
      </c>
      <c r="F30">
        <f t="shared" si="1"/>
        <v>37.329265991665409</v>
      </c>
      <c r="G30">
        <f t="shared" si="1"/>
        <v>37.765439574784068</v>
      </c>
      <c r="H30">
        <f t="shared" si="1"/>
        <v>39.04059150860747</v>
      </c>
      <c r="I30">
        <f t="shared" si="1"/>
        <v>42.431270912957437</v>
      </c>
      <c r="J30">
        <f t="shared" si="1"/>
        <v>39.902052944051881</v>
      </c>
    </row>
    <row r="31" spans="1:14" x14ac:dyDescent="0.2">
      <c r="A31" t="s">
        <v>33</v>
      </c>
      <c r="B31">
        <f>B23/B$26 *1000</f>
        <v>63.512305565166919</v>
      </c>
      <c r="C31">
        <f t="shared" ref="C31:J33" si="2">C23/C$26 *1000</f>
        <v>56.083336679398165</v>
      </c>
      <c r="D31">
        <f t="shared" si="2"/>
        <v>71.039217464160672</v>
      </c>
      <c r="E31">
        <f t="shared" si="2"/>
        <v>48.134337525054576</v>
      </c>
      <c r="F31">
        <f t="shared" si="2"/>
        <v>55.128563277797319</v>
      </c>
      <c r="G31">
        <f t="shared" si="2"/>
        <v>48.233359671177126</v>
      </c>
      <c r="H31">
        <f t="shared" si="2"/>
        <v>54.075562660833469</v>
      </c>
      <c r="I31">
        <f t="shared" si="2"/>
        <v>56.941789403617499</v>
      </c>
      <c r="J31">
        <f t="shared" si="2"/>
        <v>54.209857524581004</v>
      </c>
    </row>
    <row r="32" spans="1:14" x14ac:dyDescent="0.2">
      <c r="A32" t="s">
        <v>35</v>
      </c>
      <c r="B32">
        <f>B24/B$26 *1000</f>
        <v>103.20668028215846</v>
      </c>
      <c r="C32">
        <f t="shared" si="2"/>
        <v>63.735764442715492</v>
      </c>
      <c r="D32">
        <f t="shared" si="2"/>
        <v>41.605097496601367</v>
      </c>
      <c r="E32">
        <f t="shared" si="2"/>
        <v>38.909844961642143</v>
      </c>
      <c r="F32">
        <f t="shared" si="2"/>
        <v>51.708690008162755</v>
      </c>
      <c r="G32">
        <f t="shared" si="2"/>
        <v>41.756613814561142</v>
      </c>
      <c r="H32">
        <f t="shared" si="2"/>
        <v>62.260435526719689</v>
      </c>
      <c r="I32">
        <f t="shared" si="2"/>
        <v>52.396127157404372</v>
      </c>
      <c r="J32">
        <f t="shared" si="2"/>
        <v>33.361892203054843</v>
      </c>
    </row>
    <row r="33" spans="1:10" x14ac:dyDescent="0.2">
      <c r="A33" t="s">
        <v>1</v>
      </c>
      <c r="B33" t="s">
        <v>47</v>
      </c>
      <c r="C33">
        <f>C25/C$26 *1000</f>
        <v>0.21072248092358428</v>
      </c>
      <c r="D33" t="s">
        <v>47</v>
      </c>
      <c r="E33">
        <f t="shared" si="2"/>
        <v>3.0829504074582865</v>
      </c>
      <c r="F33">
        <f t="shared" si="2"/>
        <v>2.6960459587144014</v>
      </c>
      <c r="G33">
        <f t="shared" si="2"/>
        <v>2.1795794394451691</v>
      </c>
      <c r="H33">
        <f t="shared" si="2"/>
        <v>1.6777016751614149</v>
      </c>
      <c r="I33">
        <f t="shared" si="2"/>
        <v>1.0379123839893425</v>
      </c>
      <c r="J33">
        <f t="shared" si="2"/>
        <v>0.73592780579940753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Legend</vt:lpstr>
      <vt:lpstr>AQUA Peptide information</vt:lpstr>
      <vt:lpstr>Figure_1A</vt:lpstr>
      <vt:lpstr>Figure_1B</vt:lpstr>
      <vt:lpstr>Figure_2</vt:lpstr>
      <vt:lpstr>Figure_2_pvalues</vt:lpstr>
      <vt:lpstr>Figure_7C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c:creator>
  <cp:lastModifiedBy>Microsoft Office User</cp:lastModifiedBy>
  <dcterms:created xsi:type="dcterms:W3CDTF">2021-04-01T08:45:11Z</dcterms:created>
  <dcterms:modified xsi:type="dcterms:W3CDTF">2022-09-05T10:07:26Z</dcterms:modified>
</cp:coreProperties>
</file>