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idharmani/Desktop/EMM Revision/Submission/"/>
    </mc:Choice>
  </mc:AlternateContent>
  <xr:revisionPtr revIDLastSave="0" documentId="8_{5B9E3FAB-F14C-D649-A3D4-C473A6E4CCF0}" xr6:coauthVersionLast="45" xr6:coauthVersionMax="45" xr10:uidLastSave="{00000000-0000-0000-0000-000000000000}"/>
  <bookViews>
    <workbookView xWindow="1840" yWindow="460" windowWidth="27640" windowHeight="16260" activeTab="4" xr2:uid="{14264578-C538-AA42-B79F-EC22453501D1}"/>
  </bookViews>
  <sheets>
    <sheet name="Fig 2a" sheetId="1" r:id="rId1"/>
    <sheet name="Fig 2b" sheetId="2" r:id="rId2"/>
    <sheet name="Fig 2c 13th passage" sheetId="5" r:id="rId3"/>
    <sheet name="Fig 2d 8th passage" sheetId="4" r:id="rId4"/>
    <sheet name="Fig 2e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6" l="1"/>
  <c r="H14" i="6" s="1"/>
  <c r="F14" i="6"/>
  <c r="I14" i="6" s="1"/>
  <c r="I13" i="6"/>
  <c r="H13" i="6"/>
  <c r="J13" i="6" s="1"/>
  <c r="G13" i="6"/>
  <c r="F13" i="6"/>
  <c r="G12" i="6"/>
  <c r="H12" i="6" s="1"/>
  <c r="F12" i="6"/>
  <c r="I12" i="6" s="1"/>
  <c r="H11" i="6"/>
  <c r="G11" i="6"/>
  <c r="F11" i="6"/>
  <c r="I11" i="6" s="1"/>
  <c r="I10" i="6"/>
  <c r="G10" i="6"/>
  <c r="H10" i="6" s="1"/>
  <c r="J10" i="6" s="1"/>
  <c r="F10" i="6"/>
  <c r="G7" i="6"/>
  <c r="H7" i="6" s="1"/>
  <c r="F7" i="6"/>
  <c r="I7" i="6" s="1"/>
  <c r="I6" i="6"/>
  <c r="G6" i="6"/>
  <c r="H6" i="6" s="1"/>
  <c r="J6" i="6" s="1"/>
  <c r="F6" i="6"/>
  <c r="J7" i="6" l="1"/>
  <c r="J12" i="6"/>
  <c r="J11" i="6"/>
  <c r="J14" i="6"/>
</calcChain>
</file>

<file path=xl/sharedStrings.xml><?xml version="1.0" encoding="utf-8"?>
<sst xmlns="http://schemas.openxmlformats.org/spreadsheetml/2006/main" count="180" uniqueCount="111">
  <si>
    <t>vehicle</t>
  </si>
  <si>
    <t>RIF (10 μM)</t>
  </si>
  <si>
    <t>FKK6 (10µM)</t>
  </si>
  <si>
    <t>wild-type</t>
  </si>
  <si>
    <t>C285I/C301A</t>
  </si>
  <si>
    <t>Experiment performed in quadruplicate: each column is a distinct cell</t>
  </si>
  <si>
    <t>RLU/B-Gal values in each cell</t>
  </si>
  <si>
    <t>DMSO</t>
  </si>
  <si>
    <t>Rifampicin (10 μM)</t>
  </si>
  <si>
    <t>FKK5 (10 μM)</t>
  </si>
  <si>
    <t>FKK6 (10 μM)</t>
  </si>
  <si>
    <t>hTLR4</t>
  </si>
  <si>
    <t>CYP3A4</t>
  </si>
  <si>
    <t>MDR1</t>
  </si>
  <si>
    <t>Mean Fold expression values</t>
  </si>
  <si>
    <t>NFkB transfected LS180 cells</t>
  </si>
  <si>
    <t>8th pass</t>
  </si>
  <si>
    <t>NFkB+PXR transfected LS180 cells</t>
  </si>
  <si>
    <t>EXP1</t>
  </si>
  <si>
    <t>aver</t>
  </si>
  <si>
    <t>SD</t>
  </si>
  <si>
    <t>Sdrel</t>
  </si>
  <si>
    <t>% max</t>
  </si>
  <si>
    <t>SD % max</t>
  </si>
  <si>
    <t>RIF 10 uM</t>
  </si>
  <si>
    <t>TNFα 5 ng/ml</t>
  </si>
  <si>
    <t>n65773</t>
  </si>
  <si>
    <t>n68246</t>
  </si>
  <si>
    <t>n63122</t>
  </si>
  <si>
    <t>RIF 10 uM + TNFα 5 ng/ml</t>
  </si>
  <si>
    <t>FKK5 0,1 uM  + TNFa 5 ng/ml</t>
  </si>
  <si>
    <t>FKK5 1 uM + TNFa 5 ng/ml</t>
  </si>
  <si>
    <t>FKK5 10 uM + TNFa 5 ng/ml</t>
  </si>
  <si>
    <t>n88889</t>
  </si>
  <si>
    <t>FKK5 25 uM + TNFa 5 ng/ml</t>
  </si>
  <si>
    <t>FKK6 0,1 uM + TNFa 5 ng/ml</t>
  </si>
  <si>
    <t>n214416</t>
  </si>
  <si>
    <t>n145507</t>
  </si>
  <si>
    <t>n109076</t>
  </si>
  <si>
    <t>FKK6 1 uM + TNFa 5 ng/ml</t>
  </si>
  <si>
    <t>n150709</t>
  </si>
  <si>
    <t>n98559</t>
  </si>
  <si>
    <t>FKK6 10 uM + TNFa 5 ng/ml</t>
  </si>
  <si>
    <t>n157681</t>
  </si>
  <si>
    <t>FKK6 25 uM + TNFa 5 ng/ml</t>
  </si>
  <si>
    <t>n192675</t>
  </si>
  <si>
    <t>13th pass</t>
  </si>
  <si>
    <t>EXP2</t>
  </si>
  <si>
    <t>n786</t>
  </si>
  <si>
    <t>n920</t>
  </si>
  <si>
    <t>n1117</t>
  </si>
  <si>
    <t>n1002</t>
  </si>
  <si>
    <t>n114730</t>
  </si>
  <si>
    <t>n64619</t>
  </si>
  <si>
    <t>n65224</t>
  </si>
  <si>
    <t>n90573</t>
  </si>
  <si>
    <t>n35151</t>
  </si>
  <si>
    <t>n15796</t>
  </si>
  <si>
    <t>n112053</t>
  </si>
  <si>
    <t>n89593</t>
  </si>
  <si>
    <t>n65283</t>
  </si>
  <si>
    <t>n39126</t>
  </si>
  <si>
    <t>n36346</t>
  </si>
  <si>
    <t>n35142</t>
  </si>
  <si>
    <t>n74976</t>
  </si>
  <si>
    <t>n121607</t>
  </si>
  <si>
    <t>n22334</t>
  </si>
  <si>
    <t>n19875</t>
  </si>
  <si>
    <t>n55047</t>
  </si>
  <si>
    <t>n132812</t>
  </si>
  <si>
    <t>n84654</t>
  </si>
  <si>
    <t>n36598</t>
  </si>
  <si>
    <t>n134527</t>
  </si>
  <si>
    <t>n94287</t>
  </si>
  <si>
    <t>n30325</t>
  </si>
  <si>
    <t>n28072</t>
  </si>
  <si>
    <t>n88374</t>
  </si>
  <si>
    <t>n138379</t>
  </si>
  <si>
    <t>n39796</t>
  </si>
  <si>
    <t>n108852</t>
  </si>
  <si>
    <t>n69775</t>
  </si>
  <si>
    <t>n40720</t>
  </si>
  <si>
    <t>n37615</t>
  </si>
  <si>
    <t>LS174T PXR-KO</t>
  </si>
  <si>
    <t>NFkB</t>
  </si>
  <si>
    <t>25 ul lysis buffer</t>
  </si>
  <si>
    <t>11.p</t>
  </si>
  <si>
    <t>NanoLuc</t>
  </si>
  <si>
    <t>10 ul lyzátu + 10 ul NanoLuc</t>
  </si>
  <si>
    <t>EXP3 20.02.2019</t>
  </si>
  <si>
    <t>H1</t>
  </si>
  <si>
    <t>H2</t>
  </si>
  <si>
    <t>H3</t>
  </si>
  <si>
    <t>H4</t>
  </si>
  <si>
    <t>FOLD INDUCTION</t>
  </si>
  <si>
    <t>SD fold</t>
  </si>
  <si>
    <t>UT (DMSO)</t>
  </si>
  <si>
    <t>n94</t>
  </si>
  <si>
    <t>%max</t>
  </si>
  <si>
    <t>TNFa 5 ng/ml</t>
  </si>
  <si>
    <t>n40967</t>
  </si>
  <si>
    <t>TNFα 5 ng/ml + RIF 10 uM</t>
  </si>
  <si>
    <t>n39369</t>
  </si>
  <si>
    <t>FKK6 1 μM + TNFα 5 ng/ml</t>
  </si>
  <si>
    <t>n48571</t>
  </si>
  <si>
    <t>FKK6 10 μM + TNFα 5 ng/ml</t>
  </si>
  <si>
    <t>n76070</t>
  </si>
  <si>
    <t>FKK6 25 μM + TNFα 5 ng/ml</t>
  </si>
  <si>
    <t>Summary</t>
  </si>
  <si>
    <t>Exp3</t>
  </si>
  <si>
    <t>%MAX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</si>
</sst>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2" borderId="1" xfId="1" applyFont="1" applyFill="1" applyBorder="1" applyAlignment="1">
      <alignment horizontal="center"/>
    </xf>
    <xf numFmtId="0" fontId="4" fillId="3" borderId="0" xfId="1" applyFont="1" applyFill="1"/>
    <xf numFmtId="0" fontId="2" fillId="0" borderId="0" xfId="1"/>
    <xf numFmtId="0" fontId="2" fillId="0" borderId="0" xfId="1" applyAlignment="1">
      <alignment horizontal="center"/>
    </xf>
    <xf numFmtId="0" fontId="5" fillId="0" borderId="0" xfId="2"/>
    <xf numFmtId="14" fontId="6" fillId="4" borderId="2" xfId="1" applyNumberFormat="1" applyFont="1" applyFill="1" applyBorder="1"/>
    <xf numFmtId="0" fontId="2" fillId="0" borderId="3" xfId="1" applyBorder="1"/>
    <xf numFmtId="0" fontId="2" fillId="3" borderId="4" xfId="1" applyFill="1" applyBorder="1" applyAlignment="1">
      <alignment horizontal="center"/>
    </xf>
    <xf numFmtId="0" fontId="2" fillId="0" borderId="5" xfId="1" applyBorder="1"/>
    <xf numFmtId="0" fontId="2" fillId="3" borderId="3" xfId="1" applyFill="1" applyBorder="1" applyAlignment="1">
      <alignment horizontal="center"/>
    </xf>
    <xf numFmtId="0" fontId="3" fillId="0" borderId="2" xfId="1" applyFont="1" applyBorder="1"/>
    <xf numFmtId="164" fontId="3" fillId="0" borderId="3" xfId="1" applyNumberFormat="1" applyFont="1" applyBorder="1" applyAlignment="1">
      <alignment horizontal="center"/>
    </xf>
    <xf numFmtId="164" fontId="2" fillId="0" borderId="3" xfId="1" applyNumberFormat="1" applyBorder="1" applyAlignment="1">
      <alignment horizontal="center"/>
    </xf>
    <xf numFmtId="165" fontId="2" fillId="0" borderId="3" xfId="1" applyNumberFormat="1" applyBorder="1" applyAlignment="1">
      <alignment horizontal="center"/>
    </xf>
    <xf numFmtId="164" fontId="3" fillId="3" borderId="0" xfId="1" applyNumberFormat="1" applyFont="1" applyFill="1" applyAlignment="1">
      <alignment horizontal="center"/>
    </xf>
    <xf numFmtId="2" fontId="2" fillId="0" borderId="5" xfId="1" applyNumberFormat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3" fillId="0" borderId="6" xfId="1" applyFont="1" applyBorder="1"/>
    <xf numFmtId="164" fontId="3" fillId="0" borderId="0" xfId="1" applyNumberFormat="1" applyFont="1" applyAlignment="1">
      <alignment horizontal="center"/>
    </xf>
    <xf numFmtId="164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2" fontId="2" fillId="0" borderId="7" xfId="1" applyNumberFormat="1" applyBorder="1" applyAlignment="1">
      <alignment horizontal="center"/>
    </xf>
    <xf numFmtId="0" fontId="3" fillId="0" borderId="8" xfId="1" applyFont="1" applyBorder="1"/>
    <xf numFmtId="0" fontId="2" fillId="0" borderId="1" xfId="1" applyBorder="1"/>
    <xf numFmtId="164" fontId="3" fillId="0" borderId="1" xfId="1" applyNumberFormat="1" applyFont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165" fontId="2" fillId="0" borderId="1" xfId="1" applyNumberFormat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2" fontId="2" fillId="0" borderId="9" xfId="1" applyNumberFormat="1" applyBorder="1" applyAlignment="1">
      <alignment horizontal="center"/>
    </xf>
    <xf numFmtId="0" fontId="7" fillId="0" borderId="6" xfId="1" applyFont="1" applyBorder="1"/>
    <xf numFmtId="2" fontId="8" fillId="0" borderId="7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2" fillId="0" borderId="4" xfId="1" applyBorder="1"/>
    <xf numFmtId="0" fontId="9" fillId="0" borderId="0" xfId="3" applyFont="1"/>
    <xf numFmtId="0" fontId="2" fillId="0" borderId="0" xfId="3"/>
    <xf numFmtId="0" fontId="10" fillId="0" borderId="0" xfId="3" applyFont="1"/>
    <xf numFmtId="0" fontId="11" fillId="0" borderId="0" xfId="3" applyFont="1"/>
    <xf numFmtId="14" fontId="6" fillId="3" borderId="10" xfId="3" applyNumberFormat="1" applyFont="1" applyFill="1" applyBorder="1"/>
    <xf numFmtId="0" fontId="12" fillId="5" borderId="4" xfId="3" applyFont="1" applyFill="1" applyBorder="1"/>
    <xf numFmtId="164" fontId="2" fillId="3" borderId="4" xfId="3" applyNumberFormat="1" applyFill="1" applyBorder="1"/>
    <xf numFmtId="2" fontId="2" fillId="5" borderId="11" xfId="3" applyNumberFormat="1" applyFill="1" applyBorder="1"/>
    <xf numFmtId="0" fontId="3" fillId="0" borderId="6" xfId="3" applyFont="1" applyBorder="1"/>
    <xf numFmtId="164" fontId="2" fillId="0" borderId="0" xfId="3" applyNumberFormat="1"/>
    <xf numFmtId="2" fontId="2" fillId="0" borderId="7" xfId="3" applyNumberFormat="1" applyBorder="1"/>
    <xf numFmtId="0" fontId="2" fillId="0" borderId="6" xfId="3" applyBorder="1"/>
    <xf numFmtId="0" fontId="2" fillId="5" borderId="2" xfId="3" applyFill="1" applyBorder="1"/>
    <xf numFmtId="0" fontId="2" fillId="5" borderId="3" xfId="3" applyFill="1" applyBorder="1"/>
    <xf numFmtId="164" fontId="2" fillId="3" borderId="3" xfId="3" applyNumberFormat="1" applyFill="1" applyBorder="1"/>
    <xf numFmtId="0" fontId="2" fillId="5" borderId="5" xfId="3" applyFill="1" applyBorder="1"/>
    <xf numFmtId="0" fontId="3" fillId="0" borderId="2" xfId="3" applyFont="1" applyBorder="1"/>
    <xf numFmtId="0" fontId="2" fillId="0" borderId="3" xfId="3" applyBorder="1"/>
    <xf numFmtId="164" fontId="2" fillId="0" borderId="3" xfId="3" applyNumberFormat="1" applyBorder="1"/>
    <xf numFmtId="2" fontId="2" fillId="0" borderId="5" xfId="3" applyNumberFormat="1" applyBorder="1"/>
    <xf numFmtId="0" fontId="3" fillId="0" borderId="8" xfId="3" applyFont="1" applyBorder="1"/>
    <xf numFmtId="0" fontId="2" fillId="0" borderId="1" xfId="3" applyBorder="1"/>
    <xf numFmtId="164" fontId="2" fillId="0" borderId="1" xfId="3" applyNumberFormat="1" applyBorder="1"/>
    <xf numFmtId="2" fontId="2" fillId="0" borderId="9" xfId="3" applyNumberFormat="1" applyBorder="1"/>
    <xf numFmtId="0" fontId="3" fillId="0" borderId="0" xfId="3" applyFont="1"/>
    <xf numFmtId="2" fontId="2" fillId="0" borderId="0" xfId="3" applyNumberFormat="1"/>
    <xf numFmtId="0" fontId="13" fillId="6" borderId="0" xfId="3" applyFont="1" applyFill="1"/>
    <xf numFmtId="0" fontId="14" fillId="7" borderId="12" xfId="3" applyFont="1" applyFill="1" applyBorder="1"/>
    <xf numFmtId="0" fontId="2" fillId="7" borderId="10" xfId="3" applyFill="1" applyBorder="1" applyAlignment="1">
      <alignment horizontal="center"/>
    </xf>
    <xf numFmtId="0" fontId="2" fillId="7" borderId="11" xfId="3" applyFill="1" applyBorder="1" applyAlignment="1">
      <alignment horizontal="center"/>
    </xf>
    <xf numFmtId="0" fontId="3" fillId="7" borderId="13" xfId="3" applyFont="1" applyFill="1" applyBorder="1"/>
    <xf numFmtId="0" fontId="2" fillId="7" borderId="10" xfId="3" applyFill="1" applyBorder="1" applyAlignment="1">
      <alignment horizontal="center"/>
    </xf>
    <xf numFmtId="0" fontId="2" fillId="7" borderId="11" xfId="3" applyFill="1" applyBorder="1" applyAlignment="1">
      <alignment horizontal="center"/>
    </xf>
    <xf numFmtId="0" fontId="3" fillId="0" borderId="14" xfId="3" applyFont="1" applyBorder="1"/>
    <xf numFmtId="2" fontId="2" fillId="0" borderId="6" xfId="3" applyNumberFormat="1" applyBorder="1"/>
    <xf numFmtId="0" fontId="3" fillId="0" borderId="15" xfId="3" applyFont="1" applyBorder="1"/>
    <xf numFmtId="2" fontId="2" fillId="0" borderId="8" xfId="3" applyNumberFormat="1" applyBorder="1"/>
  </cellXfs>
  <cellStyles count="4">
    <cellStyle name="Normal" xfId="0" builtinId="0"/>
    <cellStyle name="Normal 2" xfId="2" xr:uid="{5207650A-5F5A-6D4E-8E09-498AE3DC460F}"/>
    <cellStyle name="Normal 3" xfId="3" xr:uid="{049D687A-799D-954A-B636-E0D80D704AB9}"/>
    <cellStyle name="Normální 2" xfId="1" xr:uid="{62875679-C224-B742-9172-9EAA6B152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B782E-B2EF-6C46-ABCD-E55E49D848F7}">
  <dimension ref="A1:P9"/>
  <sheetViews>
    <sheetView workbookViewId="0">
      <selection activeCell="D21" sqref="D21"/>
    </sheetView>
  </sheetViews>
  <sheetFormatPr baseColWidth="10" defaultRowHeight="16" x14ac:dyDescent="0.2"/>
  <cols>
    <col min="1" max="1" width="14.83203125" customWidth="1"/>
  </cols>
  <sheetData>
    <row r="1" spans="1:16" x14ac:dyDescent="0.2">
      <c r="A1" s="1"/>
      <c r="B1" s="2" t="s">
        <v>0</v>
      </c>
      <c r="C1" s="2"/>
      <c r="D1" s="2"/>
      <c r="E1" s="2"/>
      <c r="F1" s="2"/>
      <c r="G1" s="2" t="s">
        <v>1</v>
      </c>
      <c r="H1" s="2"/>
      <c r="I1" s="2"/>
      <c r="J1" s="2"/>
      <c r="K1" s="2"/>
      <c r="L1" s="2" t="s">
        <v>2</v>
      </c>
      <c r="M1" s="2"/>
      <c r="N1" s="2"/>
      <c r="O1" s="2"/>
      <c r="P1" s="2"/>
    </row>
    <row r="2" spans="1:16" x14ac:dyDescent="0.2">
      <c r="A2" s="3" t="s">
        <v>3</v>
      </c>
      <c r="B2" s="4">
        <v>12547.68809</v>
      </c>
      <c r="C2" s="4">
        <v>12977.36522</v>
      </c>
      <c r="D2" s="4">
        <v>14265.92621</v>
      </c>
      <c r="E2" s="4">
        <v>14993.617190000001</v>
      </c>
      <c r="F2" s="4"/>
      <c r="G2" s="4">
        <v>54458.349300000002</v>
      </c>
      <c r="H2" s="4">
        <v>44128.88222</v>
      </c>
      <c r="I2" s="4">
        <v>50338.393709999997</v>
      </c>
      <c r="J2" s="4">
        <v>31301.09792</v>
      </c>
      <c r="K2" s="4"/>
      <c r="L2" s="4">
        <v>49029.473290000002</v>
      </c>
      <c r="M2" s="4">
        <v>34153.41977</v>
      </c>
      <c r="N2" s="4">
        <v>41512.10744</v>
      </c>
      <c r="O2" s="4">
        <v>34385.771229999998</v>
      </c>
      <c r="P2" s="4"/>
    </row>
    <row r="3" spans="1:16" x14ac:dyDescent="0.2">
      <c r="A3" s="3" t="s">
        <v>4</v>
      </c>
      <c r="B3" s="4">
        <v>8840.6208279999992</v>
      </c>
      <c r="C3" s="4">
        <v>10289.15638</v>
      </c>
      <c r="D3" s="4">
        <v>10552.3984</v>
      </c>
      <c r="E3" s="4">
        <v>11068.76478</v>
      </c>
      <c r="F3" s="4"/>
      <c r="G3" s="4">
        <v>36487.329550000002</v>
      </c>
      <c r="H3" s="4">
        <v>39971.818910000002</v>
      </c>
      <c r="I3" s="4">
        <v>30301.739130000002</v>
      </c>
      <c r="J3" s="4">
        <v>31078.07418</v>
      </c>
      <c r="K3" s="4"/>
      <c r="L3" s="4">
        <v>17076.947700000001</v>
      </c>
      <c r="M3" s="4">
        <v>15814.12261</v>
      </c>
      <c r="N3" s="4">
        <v>17886.96225</v>
      </c>
      <c r="O3" s="4">
        <v>19102.05935</v>
      </c>
      <c r="P3" s="4"/>
    </row>
    <row r="8" spans="1:16" x14ac:dyDescent="0.2">
      <c r="B8" t="s">
        <v>5</v>
      </c>
    </row>
    <row r="9" spans="1:16" x14ac:dyDescent="0.2">
      <c r="B9" t="s">
        <v>6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90695-1FC0-3E40-86E2-A708638FA1DB}">
  <dimension ref="A1:E9"/>
  <sheetViews>
    <sheetView workbookViewId="0">
      <selection activeCell="C12" sqref="C12"/>
    </sheetView>
  </sheetViews>
  <sheetFormatPr baseColWidth="10" defaultRowHeight="16" x14ac:dyDescent="0.2"/>
  <cols>
    <col min="3" max="3" width="15.6640625" customWidth="1"/>
    <col min="4" max="4" width="18" customWidth="1"/>
    <col min="5" max="5" width="19.5" customWidth="1"/>
  </cols>
  <sheetData>
    <row r="1" spans="1:5" x14ac:dyDescent="0.2">
      <c r="A1" s="1"/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2">
      <c r="A2" s="3" t="s">
        <v>11</v>
      </c>
      <c r="B2" s="4">
        <v>1</v>
      </c>
      <c r="C2" s="4">
        <v>0.23</v>
      </c>
      <c r="D2" s="4">
        <v>0.39</v>
      </c>
      <c r="E2" s="4">
        <v>0.49</v>
      </c>
    </row>
    <row r="3" spans="1:5" x14ac:dyDescent="0.2">
      <c r="A3" s="3" t="s">
        <v>12</v>
      </c>
      <c r="B3" s="4">
        <v>1</v>
      </c>
      <c r="C3" s="4">
        <v>4.2300000000000004</v>
      </c>
      <c r="D3" s="4">
        <v>3.7</v>
      </c>
      <c r="E3" s="4">
        <v>3.29</v>
      </c>
    </row>
    <row r="4" spans="1:5" x14ac:dyDescent="0.2">
      <c r="A4" s="3" t="s">
        <v>13</v>
      </c>
      <c r="B4" s="4">
        <v>1</v>
      </c>
      <c r="C4" s="4">
        <v>9.2799999999999994</v>
      </c>
      <c r="D4" s="4">
        <v>5.12</v>
      </c>
      <c r="E4" s="4">
        <v>6.45</v>
      </c>
    </row>
    <row r="9" spans="1:5" x14ac:dyDescent="0.2">
      <c r="C9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99A2-6A34-6148-BAEE-42DBD4E6FBE9}">
  <dimension ref="A1:U14"/>
  <sheetViews>
    <sheetView workbookViewId="0">
      <selection activeCell="D21" sqref="D21"/>
    </sheetView>
  </sheetViews>
  <sheetFormatPr baseColWidth="10" defaultColWidth="8.83203125" defaultRowHeight="15" x14ac:dyDescent="0.2"/>
  <cols>
    <col min="1" max="1" width="29.6640625" style="9" customWidth="1"/>
    <col min="2" max="10" width="8.83203125" style="9"/>
    <col min="11" max="11" width="2.5" style="9" customWidth="1"/>
    <col min="12" max="12" width="28.5" style="9" customWidth="1"/>
    <col min="13" max="16384" width="8.83203125" style="9"/>
  </cols>
  <sheetData>
    <row r="1" spans="1:21" ht="16" thickBot="1" x14ac:dyDescent="0.25">
      <c r="A1" s="5" t="s">
        <v>15</v>
      </c>
      <c r="B1" s="5"/>
      <c r="C1" s="6" t="s">
        <v>46</v>
      </c>
      <c r="L1" s="37" t="s">
        <v>17</v>
      </c>
      <c r="M1" s="37"/>
      <c r="N1" s="37"/>
      <c r="O1" s="37"/>
      <c r="P1" s="6" t="s">
        <v>46</v>
      </c>
    </row>
    <row r="2" spans="1:21" ht="17" thickBot="1" x14ac:dyDescent="0.25">
      <c r="A2" s="10" t="s">
        <v>47</v>
      </c>
      <c r="B2" s="11"/>
      <c r="C2" s="11"/>
      <c r="D2" s="11"/>
      <c r="E2" s="11"/>
      <c r="F2" s="11" t="s">
        <v>19</v>
      </c>
      <c r="G2" s="11" t="s">
        <v>20</v>
      </c>
      <c r="H2" s="11" t="s">
        <v>21</v>
      </c>
      <c r="I2" s="12" t="s">
        <v>22</v>
      </c>
      <c r="J2" s="13" t="s">
        <v>23</v>
      </c>
      <c r="L2" s="10" t="s">
        <v>47</v>
      </c>
      <c r="M2" s="38"/>
      <c r="N2" s="38"/>
      <c r="O2" s="38"/>
      <c r="P2" s="38"/>
      <c r="Q2" s="11" t="s">
        <v>19</v>
      </c>
      <c r="R2" s="11" t="s">
        <v>20</v>
      </c>
      <c r="S2" s="11" t="s">
        <v>21</v>
      </c>
      <c r="T2" s="14" t="s">
        <v>22</v>
      </c>
      <c r="U2" s="13" t="s">
        <v>23</v>
      </c>
    </row>
    <row r="3" spans="1:21" x14ac:dyDescent="0.2">
      <c r="A3" s="15" t="s">
        <v>7</v>
      </c>
      <c r="B3" s="11" t="s">
        <v>48</v>
      </c>
      <c r="C3" s="11" t="s">
        <v>49</v>
      </c>
      <c r="D3" s="11">
        <v>641</v>
      </c>
      <c r="E3" s="11">
        <v>644</v>
      </c>
      <c r="F3" s="16">
        <v>642.5</v>
      </c>
      <c r="G3" s="17">
        <v>2.1213203435596424</v>
      </c>
      <c r="H3" s="18">
        <v>3.3016659043729841E-3</v>
      </c>
      <c r="I3" s="19">
        <v>1</v>
      </c>
      <c r="J3" s="20">
        <v>3.3016659043729841E-3</v>
      </c>
      <c r="L3" s="15" t="s">
        <v>7</v>
      </c>
      <c r="M3" s="11">
        <v>696</v>
      </c>
      <c r="N3" s="11">
        <v>462</v>
      </c>
      <c r="O3" s="11">
        <v>513</v>
      </c>
      <c r="P3" s="11">
        <v>388</v>
      </c>
      <c r="Q3" s="16">
        <v>514.75</v>
      </c>
      <c r="R3" s="17">
        <v>131.27928244776479</v>
      </c>
      <c r="S3" s="18">
        <v>0.25503503146724582</v>
      </c>
      <c r="T3" s="21">
        <v>1</v>
      </c>
      <c r="U3" s="20">
        <v>0.25503503146724582</v>
      </c>
    </row>
    <row r="4" spans="1:21" x14ac:dyDescent="0.2">
      <c r="A4" s="22" t="s">
        <v>24</v>
      </c>
      <c r="B4" s="7" t="s">
        <v>50</v>
      </c>
      <c r="C4" s="7">
        <v>461</v>
      </c>
      <c r="D4" s="7">
        <v>596</v>
      </c>
      <c r="E4" s="7" t="s">
        <v>51</v>
      </c>
      <c r="F4" s="23">
        <v>528.5</v>
      </c>
      <c r="G4" s="24">
        <v>95.459415460183919</v>
      </c>
      <c r="H4" s="25">
        <v>0.18062330266827611</v>
      </c>
      <c r="I4" s="19">
        <v>0.82256809338521397</v>
      </c>
      <c r="J4" s="26">
        <v>0.14857496569678433</v>
      </c>
      <c r="L4" s="22" t="s">
        <v>24</v>
      </c>
      <c r="M4" s="7">
        <v>614</v>
      </c>
      <c r="N4" s="7">
        <v>462</v>
      </c>
      <c r="O4" s="7">
        <v>636</v>
      </c>
      <c r="P4" s="7">
        <v>516</v>
      </c>
      <c r="Q4" s="23">
        <v>557</v>
      </c>
      <c r="R4" s="24">
        <v>82.048765987064058</v>
      </c>
      <c r="S4" s="25">
        <v>0.14730478633225144</v>
      </c>
      <c r="T4" s="19">
        <v>1.082078678970374</v>
      </c>
      <c r="U4" s="26">
        <v>0.15939536860041584</v>
      </c>
    </row>
    <row r="5" spans="1:21" x14ac:dyDescent="0.2">
      <c r="A5" s="22" t="s">
        <v>25</v>
      </c>
      <c r="B5" s="7">
        <v>101722</v>
      </c>
      <c r="C5" s="7" t="s">
        <v>52</v>
      </c>
      <c r="D5" s="7">
        <v>94462</v>
      </c>
      <c r="E5" s="7" t="s">
        <v>53</v>
      </c>
      <c r="F5" s="23">
        <v>98092</v>
      </c>
      <c r="G5" s="24">
        <v>5133.5952314143351</v>
      </c>
      <c r="H5" s="25">
        <v>5.2334494468604324E-2</v>
      </c>
      <c r="I5" s="19">
        <v>100</v>
      </c>
      <c r="J5" s="26">
        <v>5.2334494468604325</v>
      </c>
      <c r="L5" s="22" t="s">
        <v>25</v>
      </c>
      <c r="M5" s="7">
        <v>55124</v>
      </c>
      <c r="N5" s="7">
        <v>54697</v>
      </c>
      <c r="O5" s="7">
        <v>54272</v>
      </c>
      <c r="P5" s="7">
        <v>60417</v>
      </c>
      <c r="Q5" s="23">
        <v>56127.5</v>
      </c>
      <c r="R5" s="24">
        <v>2880.7425547359603</v>
      </c>
      <c r="S5" s="25">
        <v>5.1324975363876181E-2</v>
      </c>
      <c r="T5" s="19">
        <v>100</v>
      </c>
      <c r="U5" s="26">
        <v>5.1324975363876177</v>
      </c>
    </row>
    <row r="6" spans="1:21" ht="16" thickBot="1" x14ac:dyDescent="0.25">
      <c r="A6" s="27" t="s">
        <v>29</v>
      </c>
      <c r="B6" s="28">
        <v>74995</v>
      </c>
      <c r="C6" s="28" t="s">
        <v>54</v>
      </c>
      <c r="D6" s="28">
        <v>79966</v>
      </c>
      <c r="E6" s="28" t="s">
        <v>55</v>
      </c>
      <c r="F6" s="29">
        <v>77480.5</v>
      </c>
      <c r="G6" s="30">
        <v>3515.0278092783278</v>
      </c>
      <c r="H6" s="31">
        <v>4.5366612364121657E-2</v>
      </c>
      <c r="I6" s="32">
        <v>78.987583085266891</v>
      </c>
      <c r="J6" s="33">
        <v>3.5833990634081556</v>
      </c>
      <c r="L6" s="27" t="s">
        <v>29</v>
      </c>
      <c r="M6" s="28" t="s">
        <v>56</v>
      </c>
      <c r="N6" s="28">
        <v>28435</v>
      </c>
      <c r="O6" s="28">
        <v>23545</v>
      </c>
      <c r="P6" s="28" t="s">
        <v>57</v>
      </c>
      <c r="Q6" s="29">
        <v>25990</v>
      </c>
      <c r="R6" s="30">
        <v>3457.7521600022174</v>
      </c>
      <c r="S6" s="31">
        <v>0.13304163755299028</v>
      </c>
      <c r="T6" s="32">
        <v>46.305287069618281</v>
      </c>
      <c r="U6" s="33">
        <v>6.1605312191033228</v>
      </c>
    </row>
    <row r="7" spans="1:21" x14ac:dyDescent="0.2">
      <c r="A7" s="34" t="s">
        <v>30</v>
      </c>
      <c r="B7" s="7" t="s">
        <v>58</v>
      </c>
      <c r="C7" s="7" t="s">
        <v>59</v>
      </c>
      <c r="D7" s="7">
        <v>96855</v>
      </c>
      <c r="E7" s="7">
        <v>95978</v>
      </c>
      <c r="F7" s="23">
        <v>96416.5</v>
      </c>
      <c r="G7" s="24">
        <v>620.13264710060218</v>
      </c>
      <c r="H7" s="25">
        <v>6.4318103965670002E-3</v>
      </c>
      <c r="I7" s="19">
        <v>100</v>
      </c>
      <c r="J7" s="26">
        <v>0.64318103965670004</v>
      </c>
      <c r="L7" s="34" t="s">
        <v>30</v>
      </c>
      <c r="M7" s="7">
        <v>55936</v>
      </c>
      <c r="N7" s="7" t="s">
        <v>60</v>
      </c>
      <c r="O7" s="7">
        <v>52160</v>
      </c>
      <c r="P7" s="7" t="s">
        <v>61</v>
      </c>
      <c r="Q7" s="23">
        <v>54048</v>
      </c>
      <c r="R7" s="24">
        <v>2670.0352057604036</v>
      </c>
      <c r="S7" s="25">
        <v>4.9401184239202256E-2</v>
      </c>
      <c r="T7" s="21">
        <v>100</v>
      </c>
      <c r="U7" s="26">
        <v>4.9401184239202252</v>
      </c>
    </row>
    <row r="8" spans="1:21" x14ac:dyDescent="0.2">
      <c r="A8" s="22" t="s">
        <v>31</v>
      </c>
      <c r="B8" s="7">
        <v>93077</v>
      </c>
      <c r="C8" s="7">
        <v>99989</v>
      </c>
      <c r="D8" s="7">
        <v>106107</v>
      </c>
      <c r="E8" s="7">
        <v>101074</v>
      </c>
      <c r="F8" s="23">
        <v>100061.75</v>
      </c>
      <c r="G8" s="24">
        <v>5365.3742569057258</v>
      </c>
      <c r="H8" s="25">
        <v>5.3620631828902914E-2</v>
      </c>
      <c r="I8" s="19">
        <v>103.78073255096379</v>
      </c>
      <c r="J8" s="26">
        <v>5.5647884510490693</v>
      </c>
      <c r="L8" s="22" t="s">
        <v>31</v>
      </c>
      <c r="M8" s="7">
        <v>43199</v>
      </c>
      <c r="N8" s="7" t="s">
        <v>62</v>
      </c>
      <c r="O8" s="7">
        <v>46004</v>
      </c>
      <c r="P8" s="7" t="s">
        <v>63</v>
      </c>
      <c r="Q8" s="23">
        <v>44601.5</v>
      </c>
      <c r="R8" s="24">
        <v>1983.4345212282658</v>
      </c>
      <c r="S8" s="25">
        <v>4.4470130404319713E-2</v>
      </c>
      <c r="T8" s="19">
        <v>82.522017465956182</v>
      </c>
      <c r="U8" s="26">
        <v>3.6697648779386203</v>
      </c>
    </row>
    <row r="9" spans="1:21" x14ac:dyDescent="0.2">
      <c r="A9" s="22" t="s">
        <v>32</v>
      </c>
      <c r="B9" s="7">
        <v>95162</v>
      </c>
      <c r="C9" s="7">
        <v>94349</v>
      </c>
      <c r="D9" s="7" t="s">
        <v>64</v>
      </c>
      <c r="E9" s="7" t="s">
        <v>65</v>
      </c>
      <c r="F9" s="23">
        <v>94755.5</v>
      </c>
      <c r="G9" s="24">
        <v>574.87781310466312</v>
      </c>
      <c r="H9" s="25">
        <v>6.0669598398474297E-3</v>
      </c>
      <c r="I9" s="19">
        <v>98.277265820684221</v>
      </c>
      <c r="J9" s="26">
        <v>0.59624422490410167</v>
      </c>
      <c r="L9" s="22" t="s">
        <v>32</v>
      </c>
      <c r="M9" s="7">
        <v>36065</v>
      </c>
      <c r="N9" s="7">
        <v>26395</v>
      </c>
      <c r="O9" s="7" t="s">
        <v>66</v>
      </c>
      <c r="P9" s="7" t="s">
        <v>67</v>
      </c>
      <c r="Q9" s="23">
        <v>31230</v>
      </c>
      <c r="R9" s="24">
        <v>6837.722574073915</v>
      </c>
      <c r="S9" s="25">
        <v>0.21894724860947534</v>
      </c>
      <c r="T9" s="19">
        <v>57.78197158081705</v>
      </c>
      <c r="U9" s="26">
        <v>12.651203696850789</v>
      </c>
    </row>
    <row r="10" spans="1:21" ht="16" thickBot="1" x14ac:dyDescent="0.25">
      <c r="A10" s="27" t="s">
        <v>34</v>
      </c>
      <c r="B10" s="28" t="s">
        <v>68</v>
      </c>
      <c r="C10" s="28">
        <v>69785</v>
      </c>
      <c r="D10" s="28">
        <v>80956</v>
      </c>
      <c r="E10" s="28">
        <v>69986</v>
      </c>
      <c r="F10" s="29">
        <v>73575.666666666672</v>
      </c>
      <c r="G10" s="30">
        <v>6392.3462307147702</v>
      </c>
      <c r="H10" s="31">
        <v>8.6881254636470881E-2</v>
      </c>
      <c r="I10" s="32">
        <v>76.310244270085164</v>
      </c>
      <c r="J10" s="33">
        <v>6.6299297638005621</v>
      </c>
      <c r="L10" s="27" t="s">
        <v>34</v>
      </c>
      <c r="M10" s="28">
        <v>31881</v>
      </c>
      <c r="N10" s="28">
        <v>29808</v>
      </c>
      <c r="O10" s="28">
        <v>28051</v>
      </c>
      <c r="P10" s="28">
        <v>30900</v>
      </c>
      <c r="Q10" s="29">
        <v>30160</v>
      </c>
      <c r="R10" s="30">
        <v>1641.2623190702941</v>
      </c>
      <c r="S10" s="31">
        <v>5.4418511905513729E-2</v>
      </c>
      <c r="T10" s="32">
        <v>55.802249851983419</v>
      </c>
      <c r="U10" s="33">
        <v>3.0366753979246113</v>
      </c>
    </row>
    <row r="11" spans="1:21" x14ac:dyDescent="0.2">
      <c r="A11" s="34" t="s">
        <v>35</v>
      </c>
      <c r="B11" s="7" t="s">
        <v>69</v>
      </c>
      <c r="C11" s="7">
        <v>105880</v>
      </c>
      <c r="D11" s="7">
        <v>115117</v>
      </c>
      <c r="E11" s="7" t="s">
        <v>70</v>
      </c>
      <c r="F11" s="23">
        <v>110498.5</v>
      </c>
      <c r="G11" s="24">
        <v>6531.5453378201391</v>
      </c>
      <c r="H11" s="25">
        <v>5.9109809977693266E-2</v>
      </c>
      <c r="I11" s="21">
        <v>100</v>
      </c>
      <c r="J11" s="26">
        <v>5.9109809977693262</v>
      </c>
      <c r="L11" s="34" t="s">
        <v>35</v>
      </c>
      <c r="M11" s="7">
        <v>51161</v>
      </c>
      <c r="N11" s="7">
        <v>47845</v>
      </c>
      <c r="O11" s="7" t="s">
        <v>71</v>
      </c>
      <c r="P11" s="7">
        <v>51079</v>
      </c>
      <c r="Q11" s="23">
        <v>50028.333333333336</v>
      </c>
      <c r="R11" s="24">
        <v>1891.266594992185</v>
      </c>
      <c r="S11" s="25">
        <v>3.7803909684355895E-2</v>
      </c>
      <c r="T11" s="21">
        <v>100</v>
      </c>
      <c r="U11" s="26">
        <v>3.7803909684355896</v>
      </c>
    </row>
    <row r="12" spans="1:21" x14ac:dyDescent="0.2">
      <c r="A12" s="22" t="s">
        <v>39</v>
      </c>
      <c r="B12" s="7">
        <v>122071</v>
      </c>
      <c r="C12" s="7">
        <v>107316</v>
      </c>
      <c r="D12" s="7" t="s">
        <v>72</v>
      </c>
      <c r="E12" s="7" t="s">
        <v>73</v>
      </c>
      <c r="F12" s="23">
        <v>114693.5</v>
      </c>
      <c r="G12" s="24">
        <v>10433.360556407508</v>
      </c>
      <c r="H12" s="25">
        <v>9.0967322092424655E-2</v>
      </c>
      <c r="I12" s="19">
        <v>103.79643162576868</v>
      </c>
      <c r="J12" s="35">
        <v>9.4420834277456311</v>
      </c>
      <c r="L12" s="22" t="s">
        <v>39</v>
      </c>
      <c r="M12" s="7" t="s">
        <v>74</v>
      </c>
      <c r="N12" s="7">
        <v>35666</v>
      </c>
      <c r="O12" s="7" t="s">
        <v>75</v>
      </c>
      <c r="P12" s="7">
        <v>41377</v>
      </c>
      <c r="Q12" s="23">
        <v>38521.5</v>
      </c>
      <c r="R12" s="24">
        <v>4038.2868273563731</v>
      </c>
      <c r="S12" s="25">
        <v>0.10483202438524909</v>
      </c>
      <c r="T12" s="19">
        <v>76.999367025352299</v>
      </c>
      <c r="U12" s="35">
        <v>8.0719995216504774</v>
      </c>
    </row>
    <row r="13" spans="1:21" x14ac:dyDescent="0.2">
      <c r="A13" s="22" t="s">
        <v>42</v>
      </c>
      <c r="B13" s="7">
        <v>120609</v>
      </c>
      <c r="C13" s="7" t="s">
        <v>76</v>
      </c>
      <c r="D13" s="7">
        <v>106716</v>
      </c>
      <c r="E13" s="7" t="s">
        <v>77</v>
      </c>
      <c r="F13" s="23">
        <v>113662.5</v>
      </c>
      <c r="G13" s="24">
        <v>9823.8345110247046</v>
      </c>
      <c r="H13" s="25">
        <v>8.6429864828106939E-2</v>
      </c>
      <c r="I13" s="19">
        <v>102.86338728580027</v>
      </c>
      <c r="J13" s="35">
        <v>8.8904686588729316</v>
      </c>
      <c r="L13" s="22" t="s">
        <v>42</v>
      </c>
      <c r="M13" s="7">
        <v>23382</v>
      </c>
      <c r="N13" s="7">
        <v>24312</v>
      </c>
      <c r="O13" s="7">
        <v>27244</v>
      </c>
      <c r="P13" s="7" t="s">
        <v>78</v>
      </c>
      <c r="Q13" s="23">
        <v>24979.333333333332</v>
      </c>
      <c r="R13" s="24">
        <v>2015.629264853369</v>
      </c>
      <c r="S13" s="25">
        <v>8.0691875878194069E-2</v>
      </c>
      <c r="T13" s="19">
        <v>49.930372788753033</v>
      </c>
      <c r="U13" s="35">
        <v>4.0289754436220182</v>
      </c>
    </row>
    <row r="14" spans="1:21" ht="16" thickBot="1" x14ac:dyDescent="0.25">
      <c r="A14" s="27" t="s">
        <v>44</v>
      </c>
      <c r="B14" s="28">
        <v>83051</v>
      </c>
      <c r="C14" s="28">
        <v>94900</v>
      </c>
      <c r="D14" s="28" t="s">
        <v>79</v>
      </c>
      <c r="E14" s="28" t="s">
        <v>80</v>
      </c>
      <c r="F14" s="29">
        <v>88975.5</v>
      </c>
      <c r="G14" s="30">
        <v>8378.5082502794012</v>
      </c>
      <c r="H14" s="31">
        <v>9.4166464366925745E-2</v>
      </c>
      <c r="I14" s="32">
        <v>80.521907537206388</v>
      </c>
      <c r="J14" s="36">
        <v>7.5824633368592353</v>
      </c>
      <c r="L14" s="27" t="s">
        <v>44</v>
      </c>
      <c r="M14" s="28" t="s">
        <v>81</v>
      </c>
      <c r="N14" s="28" t="s">
        <v>82</v>
      </c>
      <c r="O14" s="28">
        <v>25939</v>
      </c>
      <c r="P14" s="28">
        <v>27350</v>
      </c>
      <c r="Q14" s="29">
        <v>26644.5</v>
      </c>
      <c r="R14" s="30">
        <v>997.72766825421854</v>
      </c>
      <c r="S14" s="31">
        <v>3.7445914475941325E-2</v>
      </c>
      <c r="T14" s="32">
        <v>53.258820001998863</v>
      </c>
      <c r="U14" s="36">
        <v>1.9943252188844025</v>
      </c>
    </row>
  </sheetData>
  <mergeCells count="2">
    <mergeCell ref="A1:B1"/>
    <mergeCell ref="L1:O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3620-5786-104D-A91C-9563E1D79C6B}">
  <dimension ref="A1:U19"/>
  <sheetViews>
    <sheetView workbookViewId="0">
      <selection activeCell="G34" sqref="G34"/>
    </sheetView>
  </sheetViews>
  <sheetFormatPr baseColWidth="10" defaultColWidth="8.83203125" defaultRowHeight="15" x14ac:dyDescent="0.2"/>
  <cols>
    <col min="1" max="1" width="28.83203125" style="9" customWidth="1"/>
    <col min="2" max="10" width="8.83203125" style="9"/>
    <col min="11" max="11" width="2" style="9" customWidth="1"/>
    <col min="12" max="12" width="28.5" style="9" customWidth="1"/>
    <col min="13" max="16384" width="8.83203125" style="9"/>
  </cols>
  <sheetData>
    <row r="1" spans="1:21" ht="16" thickBot="1" x14ac:dyDescent="0.25">
      <c r="A1" s="5" t="s">
        <v>15</v>
      </c>
      <c r="B1" s="5"/>
      <c r="C1" s="6" t="s">
        <v>16</v>
      </c>
      <c r="D1" s="7"/>
      <c r="E1" s="7"/>
      <c r="F1" s="7"/>
      <c r="G1" s="7"/>
      <c r="H1" s="7"/>
      <c r="I1" s="8"/>
      <c r="J1" s="7"/>
      <c r="K1" s="7"/>
      <c r="L1" s="5" t="s">
        <v>17</v>
      </c>
      <c r="M1" s="5"/>
      <c r="N1" s="5"/>
      <c r="O1" s="6" t="s">
        <v>16</v>
      </c>
      <c r="P1" s="7"/>
      <c r="Q1" s="7"/>
      <c r="R1" s="7"/>
      <c r="S1" s="7"/>
      <c r="T1" s="8"/>
      <c r="U1" s="7"/>
    </row>
    <row r="2" spans="1:21" ht="17" thickBot="1" x14ac:dyDescent="0.25">
      <c r="A2" s="10" t="s">
        <v>18</v>
      </c>
      <c r="B2" s="11"/>
      <c r="C2" s="11"/>
      <c r="D2" s="11"/>
      <c r="E2" s="11"/>
      <c r="F2" s="11" t="s">
        <v>19</v>
      </c>
      <c r="G2" s="11" t="s">
        <v>20</v>
      </c>
      <c r="H2" s="11" t="s">
        <v>21</v>
      </c>
      <c r="I2" s="12" t="s">
        <v>22</v>
      </c>
      <c r="J2" s="13" t="s">
        <v>23</v>
      </c>
      <c r="K2" s="7"/>
      <c r="L2" s="10" t="s">
        <v>18</v>
      </c>
      <c r="M2" s="11"/>
      <c r="N2" s="11"/>
      <c r="O2" s="11"/>
      <c r="P2" s="11"/>
      <c r="Q2" s="11" t="s">
        <v>19</v>
      </c>
      <c r="R2" s="11" t="s">
        <v>20</v>
      </c>
      <c r="S2" s="11" t="s">
        <v>21</v>
      </c>
      <c r="T2" s="14" t="s">
        <v>22</v>
      </c>
      <c r="U2" s="13" t="s">
        <v>23</v>
      </c>
    </row>
    <row r="3" spans="1:21" x14ac:dyDescent="0.2">
      <c r="A3" s="15" t="s">
        <v>7</v>
      </c>
      <c r="B3" s="11">
        <v>831</v>
      </c>
      <c r="C3" s="11">
        <v>687</v>
      </c>
      <c r="D3" s="11">
        <v>1181</v>
      </c>
      <c r="E3" s="11">
        <v>778</v>
      </c>
      <c r="F3" s="16">
        <v>869.25</v>
      </c>
      <c r="G3" s="17">
        <v>216.17334865025953</v>
      </c>
      <c r="H3" s="18">
        <v>0.24868950089187175</v>
      </c>
      <c r="I3" s="19">
        <v>1</v>
      </c>
      <c r="J3" s="20">
        <v>0.24868950089187175</v>
      </c>
      <c r="K3" s="7"/>
      <c r="L3" s="15" t="s">
        <v>7</v>
      </c>
      <c r="M3" s="11">
        <v>1458</v>
      </c>
      <c r="N3" s="11">
        <v>1492</v>
      </c>
      <c r="O3" s="11">
        <v>1568</v>
      </c>
      <c r="P3" s="11">
        <v>1236</v>
      </c>
      <c r="Q3" s="16">
        <v>1438.5</v>
      </c>
      <c r="R3" s="17">
        <v>142.61720326337448</v>
      </c>
      <c r="S3" s="18">
        <v>9.9142998445168218E-2</v>
      </c>
      <c r="T3" s="21">
        <v>1</v>
      </c>
      <c r="U3" s="20">
        <v>9.9142998445168218E-2</v>
      </c>
    </row>
    <row r="4" spans="1:21" x14ac:dyDescent="0.2">
      <c r="A4" s="22" t="s">
        <v>24</v>
      </c>
      <c r="B4" s="7">
        <v>815</v>
      </c>
      <c r="C4" s="7">
        <v>1007</v>
      </c>
      <c r="D4" s="7">
        <v>1275</v>
      </c>
      <c r="E4" s="7">
        <v>1350</v>
      </c>
      <c r="F4" s="23">
        <v>1111.75</v>
      </c>
      <c r="G4" s="24">
        <v>246.60815747524114</v>
      </c>
      <c r="H4" s="25">
        <v>0.22181979534539342</v>
      </c>
      <c r="I4" s="19">
        <v>1.278976128846707</v>
      </c>
      <c r="J4" s="26">
        <v>0.28370222315242005</v>
      </c>
      <c r="K4" s="7"/>
      <c r="L4" s="22" t="s">
        <v>24</v>
      </c>
      <c r="M4" s="7">
        <v>1426</v>
      </c>
      <c r="N4" s="7">
        <v>1348</v>
      </c>
      <c r="O4" s="7">
        <v>1658</v>
      </c>
      <c r="P4" s="7">
        <v>1730</v>
      </c>
      <c r="Q4" s="23">
        <v>1540.5</v>
      </c>
      <c r="R4" s="24">
        <v>182.46734867732729</v>
      </c>
      <c r="S4" s="25">
        <v>0.11844683458443836</v>
      </c>
      <c r="T4" s="19">
        <v>1.0709071949947861</v>
      </c>
      <c r="U4" s="26">
        <v>0.1268455673808323</v>
      </c>
    </row>
    <row r="5" spans="1:21" x14ac:dyDescent="0.2">
      <c r="A5" s="22" t="s">
        <v>25</v>
      </c>
      <c r="B5" s="7">
        <v>99881</v>
      </c>
      <c r="C5" s="7">
        <v>98460</v>
      </c>
      <c r="D5" s="7">
        <v>96247</v>
      </c>
      <c r="E5" s="7" t="s">
        <v>26</v>
      </c>
      <c r="F5" s="23">
        <v>98196</v>
      </c>
      <c r="G5" s="24">
        <v>1831.327660469311</v>
      </c>
      <c r="H5" s="25">
        <v>1.8649717508547305E-2</v>
      </c>
      <c r="I5" s="19">
        <v>100</v>
      </c>
      <c r="J5" s="26">
        <v>1.8649717508547305</v>
      </c>
      <c r="K5" s="7"/>
      <c r="L5" s="22" t="s">
        <v>25</v>
      </c>
      <c r="M5" s="7">
        <v>90985</v>
      </c>
      <c r="N5" s="7">
        <v>82410</v>
      </c>
      <c r="O5" s="7" t="s">
        <v>27</v>
      </c>
      <c r="P5" s="7" t="s">
        <v>28</v>
      </c>
      <c r="Q5" s="23">
        <v>86697.5</v>
      </c>
      <c r="R5" s="24">
        <v>6063.4406486746448</v>
      </c>
      <c r="S5" s="25">
        <v>6.9937894964383573E-2</v>
      </c>
      <c r="T5" s="19">
        <v>100</v>
      </c>
      <c r="U5" s="26">
        <v>6.9937894964383576</v>
      </c>
    </row>
    <row r="6" spans="1:21" ht="16" thickBot="1" x14ac:dyDescent="0.25">
      <c r="A6" s="27" t="s">
        <v>29</v>
      </c>
      <c r="B6" s="28">
        <v>113984</v>
      </c>
      <c r="C6" s="28">
        <v>107809</v>
      </c>
      <c r="D6" s="28">
        <v>125519</v>
      </c>
      <c r="E6" s="28">
        <v>109462</v>
      </c>
      <c r="F6" s="29">
        <v>114193.5</v>
      </c>
      <c r="G6" s="30">
        <v>7988.7373428679794</v>
      </c>
      <c r="H6" s="31">
        <v>6.9957899029874551E-2</v>
      </c>
      <c r="I6" s="32">
        <v>116.29139679824026</v>
      </c>
      <c r="J6" s="33">
        <v>8.1355017952543687</v>
      </c>
      <c r="K6" s="7"/>
      <c r="L6" s="27" t="s">
        <v>29</v>
      </c>
      <c r="M6" s="28">
        <v>63968</v>
      </c>
      <c r="N6" s="28">
        <v>58678</v>
      </c>
      <c r="O6" s="28">
        <v>61631</v>
      </c>
      <c r="P6" s="28">
        <v>57771</v>
      </c>
      <c r="Q6" s="29">
        <v>60512</v>
      </c>
      <c r="R6" s="30">
        <v>2832.709774520974</v>
      </c>
      <c r="S6" s="31">
        <v>4.6812364068630583E-2</v>
      </c>
      <c r="T6" s="32">
        <v>69.796706940799908</v>
      </c>
      <c r="U6" s="33">
        <v>3.2673488561042405</v>
      </c>
    </row>
    <row r="7" spans="1:21" x14ac:dyDescent="0.2">
      <c r="A7" s="34" t="s">
        <v>30</v>
      </c>
      <c r="B7" s="7">
        <v>149019</v>
      </c>
      <c r="C7" s="7">
        <v>139958</v>
      </c>
      <c r="D7" s="7">
        <v>175987</v>
      </c>
      <c r="E7" s="7">
        <v>153629</v>
      </c>
      <c r="F7" s="23">
        <v>154648.25</v>
      </c>
      <c r="G7" s="24">
        <v>15317.452167924881</v>
      </c>
      <c r="H7" s="25">
        <v>9.9047044941826895E-2</v>
      </c>
      <c r="I7" s="19">
        <v>100</v>
      </c>
      <c r="J7" s="26">
        <v>9.9047044941826901</v>
      </c>
      <c r="K7" s="7"/>
      <c r="L7" s="34" t="s">
        <v>30</v>
      </c>
      <c r="M7" s="7">
        <v>104345</v>
      </c>
      <c r="N7" s="7">
        <v>108000</v>
      </c>
      <c r="O7" s="7">
        <v>129022</v>
      </c>
      <c r="P7" s="7">
        <v>137944</v>
      </c>
      <c r="Q7" s="23">
        <v>119827.75</v>
      </c>
      <c r="R7" s="24">
        <v>16251.604687435227</v>
      </c>
      <c r="S7" s="25">
        <v>0.13562471704121312</v>
      </c>
      <c r="T7" s="19">
        <v>100</v>
      </c>
      <c r="U7" s="26">
        <v>13.562471704121313</v>
      </c>
    </row>
    <row r="8" spans="1:21" x14ac:dyDescent="0.2">
      <c r="A8" s="22" t="s">
        <v>31</v>
      </c>
      <c r="B8" s="7">
        <v>153231</v>
      </c>
      <c r="C8" s="7">
        <v>180692</v>
      </c>
      <c r="D8" s="7">
        <v>171588</v>
      </c>
      <c r="E8" s="7">
        <v>190937</v>
      </c>
      <c r="F8" s="23">
        <v>174112</v>
      </c>
      <c r="G8" s="24">
        <v>16007.953877161608</v>
      </c>
      <c r="H8" s="25">
        <v>9.1940554798989202E-2</v>
      </c>
      <c r="I8" s="19">
        <v>112.58581975547735</v>
      </c>
      <c r="J8" s="26">
        <v>10.351202730817587</v>
      </c>
      <c r="K8" s="7"/>
      <c r="L8" s="22" t="s">
        <v>31</v>
      </c>
      <c r="M8" s="7">
        <v>116286</v>
      </c>
      <c r="N8" s="7">
        <v>102404</v>
      </c>
      <c r="O8" s="7">
        <v>127798</v>
      </c>
      <c r="P8" s="7">
        <v>130234</v>
      </c>
      <c r="Q8" s="23">
        <v>119180.5</v>
      </c>
      <c r="R8" s="24">
        <v>12731.460390177815</v>
      </c>
      <c r="S8" s="25">
        <v>0.10682502917992302</v>
      </c>
      <c r="T8" s="19">
        <v>99.459849659198312</v>
      </c>
      <c r="U8" s="26">
        <v>10.624801342074617</v>
      </c>
    </row>
    <row r="9" spans="1:21" x14ac:dyDescent="0.2">
      <c r="A9" s="22" t="s">
        <v>32</v>
      </c>
      <c r="B9" s="7">
        <v>159487</v>
      </c>
      <c r="C9" s="7">
        <v>186449</v>
      </c>
      <c r="D9" s="7">
        <v>166211</v>
      </c>
      <c r="E9" s="7">
        <v>198045</v>
      </c>
      <c r="F9" s="23">
        <v>177548</v>
      </c>
      <c r="G9" s="24">
        <v>17833.321806849857</v>
      </c>
      <c r="H9" s="25">
        <v>0.10044225678041914</v>
      </c>
      <c r="I9" s="19">
        <v>114.80763603855848</v>
      </c>
      <c r="J9" s="26">
        <v>11.531538059337795</v>
      </c>
      <c r="K9" s="7"/>
      <c r="L9" s="22" t="s">
        <v>32</v>
      </c>
      <c r="M9" s="7">
        <v>102482</v>
      </c>
      <c r="N9" s="7" t="s">
        <v>33</v>
      </c>
      <c r="O9" s="7">
        <v>110657</v>
      </c>
      <c r="P9" s="7">
        <v>103573</v>
      </c>
      <c r="Q9" s="23">
        <v>105570.66666666667</v>
      </c>
      <c r="R9" s="24">
        <v>4438.5425911365701</v>
      </c>
      <c r="S9" s="25">
        <v>4.2043332028498158E-2</v>
      </c>
      <c r="T9" s="19">
        <v>88.102018661509263</v>
      </c>
      <c r="U9" s="26">
        <v>3.7041024229667747</v>
      </c>
    </row>
    <row r="10" spans="1:21" ht="16" thickBot="1" x14ac:dyDescent="0.25">
      <c r="A10" s="27" t="s">
        <v>34</v>
      </c>
      <c r="B10" s="28">
        <v>119346</v>
      </c>
      <c r="C10" s="28">
        <v>128391</v>
      </c>
      <c r="D10" s="28">
        <v>132197</v>
      </c>
      <c r="E10" s="28">
        <v>134321</v>
      </c>
      <c r="F10" s="29">
        <v>128563.75</v>
      </c>
      <c r="G10" s="30">
        <v>6616.726047172675</v>
      </c>
      <c r="H10" s="31">
        <v>5.146649850500374E-2</v>
      </c>
      <c r="I10" s="32">
        <v>83.133013144345313</v>
      </c>
      <c r="J10" s="33">
        <v>4.2785650967099045</v>
      </c>
      <c r="K10" s="7"/>
      <c r="L10" s="27" t="s">
        <v>34</v>
      </c>
      <c r="M10" s="28">
        <v>90594</v>
      </c>
      <c r="N10" s="28">
        <v>83221</v>
      </c>
      <c r="O10" s="28">
        <v>85810</v>
      </c>
      <c r="P10" s="28">
        <v>90194</v>
      </c>
      <c r="Q10" s="29">
        <v>87454.75</v>
      </c>
      <c r="R10" s="30">
        <v>3558.4745210084989</v>
      </c>
      <c r="S10" s="31">
        <v>4.068932243255511E-2</v>
      </c>
      <c r="T10" s="32">
        <v>72.983720381964943</v>
      </c>
      <c r="U10" s="33">
        <v>2.9696581309492158</v>
      </c>
    </row>
    <row r="11" spans="1:21" x14ac:dyDescent="0.2">
      <c r="A11" s="34" t="s">
        <v>35</v>
      </c>
      <c r="B11" s="7">
        <v>156906</v>
      </c>
      <c r="C11" s="7" t="s">
        <v>36</v>
      </c>
      <c r="D11" s="7">
        <v>138468</v>
      </c>
      <c r="E11" s="7">
        <v>159101</v>
      </c>
      <c r="F11" s="23">
        <v>151491.66666666666</v>
      </c>
      <c r="G11" s="24">
        <v>11332.097172780213</v>
      </c>
      <c r="H11" s="25">
        <v>7.4803435872909718E-2</v>
      </c>
      <c r="I11" s="19">
        <v>100</v>
      </c>
      <c r="J11" s="26">
        <v>7.4803435872909718</v>
      </c>
      <c r="K11" s="7"/>
      <c r="L11" s="34" t="s">
        <v>35</v>
      </c>
      <c r="M11" s="7">
        <v>135405</v>
      </c>
      <c r="N11" s="7" t="s">
        <v>37</v>
      </c>
      <c r="O11" s="7">
        <v>121763</v>
      </c>
      <c r="P11" s="7" t="s">
        <v>38</v>
      </c>
      <c r="Q11" s="23">
        <v>128584</v>
      </c>
      <c r="R11" s="24">
        <v>9646.3507089468822</v>
      </c>
      <c r="S11" s="25">
        <v>7.5019836907755877E-2</v>
      </c>
      <c r="T11" s="19">
        <v>100</v>
      </c>
      <c r="U11" s="26">
        <v>7.5019836907755879</v>
      </c>
    </row>
    <row r="12" spans="1:21" x14ac:dyDescent="0.2">
      <c r="A12" s="22" t="s">
        <v>39</v>
      </c>
      <c r="B12" s="7">
        <v>194718</v>
      </c>
      <c r="C12" s="7">
        <v>191370</v>
      </c>
      <c r="D12" s="7">
        <v>178075</v>
      </c>
      <c r="E12" s="7" t="s">
        <v>40</v>
      </c>
      <c r="F12" s="23">
        <v>188054.33333333334</v>
      </c>
      <c r="G12" s="24">
        <v>8802.9879207762933</v>
      </c>
      <c r="H12" s="25">
        <v>4.6810875159003479E-2</v>
      </c>
      <c r="I12" s="19">
        <v>124.13510094064581</v>
      </c>
      <c r="J12" s="35">
        <v>5.8108727129828663</v>
      </c>
      <c r="K12" s="7"/>
      <c r="L12" s="22" t="s">
        <v>39</v>
      </c>
      <c r="M12" s="7">
        <v>118084</v>
      </c>
      <c r="N12" s="7">
        <v>106894</v>
      </c>
      <c r="O12" s="7">
        <v>112276</v>
      </c>
      <c r="P12" s="7" t="s">
        <v>41</v>
      </c>
      <c r="Q12" s="23">
        <v>112418</v>
      </c>
      <c r="R12" s="24">
        <v>5596.3513113456338</v>
      </c>
      <c r="S12" s="25">
        <v>4.9781630266911292E-2</v>
      </c>
      <c r="T12" s="19">
        <v>87.427673738567776</v>
      </c>
      <c r="U12" s="35">
        <v>4.3522921291495313</v>
      </c>
    </row>
    <row r="13" spans="1:21" x14ac:dyDescent="0.2">
      <c r="A13" s="22" t="s">
        <v>42</v>
      </c>
      <c r="B13" s="7">
        <v>218301</v>
      </c>
      <c r="C13" s="7">
        <v>219845</v>
      </c>
      <c r="D13" s="7">
        <v>181896</v>
      </c>
      <c r="E13" s="7" t="s">
        <v>43</v>
      </c>
      <c r="F13" s="23">
        <v>206680.66666666666</v>
      </c>
      <c r="G13" s="24">
        <v>21478.029712553554</v>
      </c>
      <c r="H13" s="25">
        <v>0.10391891055389904</v>
      </c>
      <c r="I13" s="19">
        <v>136.43038670994002</v>
      </c>
      <c r="J13" s="35">
        <v>14.177697153344115</v>
      </c>
      <c r="K13" s="7"/>
      <c r="L13" s="22" t="s">
        <v>42</v>
      </c>
      <c r="M13" s="7">
        <v>111005</v>
      </c>
      <c r="N13" s="7">
        <v>103710</v>
      </c>
      <c r="O13" s="7">
        <v>97867</v>
      </c>
      <c r="P13" s="7">
        <v>89357</v>
      </c>
      <c r="Q13" s="23">
        <v>100484.75</v>
      </c>
      <c r="R13" s="24">
        <v>9160.7374657647888</v>
      </c>
      <c r="S13" s="25">
        <v>9.1165450138103427E-2</v>
      </c>
      <c r="T13" s="19">
        <v>78.14716449947116</v>
      </c>
      <c r="U13" s="35">
        <v>7.1243214286107044</v>
      </c>
    </row>
    <row r="14" spans="1:21" ht="16" thickBot="1" x14ac:dyDescent="0.25">
      <c r="A14" s="27" t="s">
        <v>44</v>
      </c>
      <c r="B14" s="28">
        <v>149226</v>
      </c>
      <c r="C14" s="28">
        <v>165495</v>
      </c>
      <c r="D14" s="28" t="s">
        <v>45</v>
      </c>
      <c r="E14" s="28">
        <v>146251</v>
      </c>
      <c r="F14" s="29">
        <v>153657.33333333334</v>
      </c>
      <c r="G14" s="30">
        <v>10359.07429905459</v>
      </c>
      <c r="H14" s="31">
        <v>6.7416725738577973E-2</v>
      </c>
      <c r="I14" s="32">
        <v>101.42956158204524</v>
      </c>
      <c r="J14" s="36">
        <v>6.8380489349609492</v>
      </c>
      <c r="K14" s="7"/>
      <c r="L14" s="27" t="s">
        <v>44</v>
      </c>
      <c r="M14" s="28">
        <v>93632</v>
      </c>
      <c r="N14" s="28">
        <v>89402</v>
      </c>
      <c r="O14" s="28">
        <v>95464</v>
      </c>
      <c r="P14" s="28">
        <v>98873</v>
      </c>
      <c r="Q14" s="29">
        <v>94342.75</v>
      </c>
      <c r="R14" s="30">
        <v>3945.3154816820415</v>
      </c>
      <c r="S14" s="31">
        <v>4.1818957807378328E-2</v>
      </c>
      <c r="T14" s="32">
        <v>73.37052043800162</v>
      </c>
      <c r="U14" s="36">
        <v>3.068278698502179</v>
      </c>
    </row>
    <row r="15" spans="1:21" x14ac:dyDescent="0.2">
      <c r="K15" s="7"/>
    </row>
    <row r="16" spans="1:21" x14ac:dyDescent="0.2">
      <c r="K16" s="7"/>
    </row>
    <row r="17" spans="11:11" x14ac:dyDescent="0.2">
      <c r="K17" s="7"/>
    </row>
    <row r="18" spans="11:11" x14ac:dyDescent="0.2">
      <c r="K18" s="7"/>
    </row>
    <row r="19" spans="11:11" x14ac:dyDescent="0.2">
      <c r="K19" s="7"/>
    </row>
  </sheetData>
  <mergeCells count="2">
    <mergeCell ref="A1:B1"/>
    <mergeCell ref="L1:N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7245-15CA-DC46-B986-6C56AD546BB0}">
  <dimension ref="A1:J87"/>
  <sheetViews>
    <sheetView tabSelected="1" zoomScale="90" zoomScaleNormal="90" workbookViewId="0">
      <selection activeCell="G20" sqref="G20"/>
    </sheetView>
  </sheetViews>
  <sheetFormatPr baseColWidth="10" defaultColWidth="8.83203125" defaultRowHeight="15" x14ac:dyDescent="0.2"/>
  <cols>
    <col min="1" max="1" width="32.6640625" style="40" customWidth="1"/>
    <col min="2" max="5" width="8.83203125" style="40"/>
    <col min="6" max="6" width="10.33203125" style="40" bestFit="1" customWidth="1"/>
    <col min="7" max="8" width="9.33203125" style="40" bestFit="1" customWidth="1"/>
    <col min="9" max="9" width="12" style="40" customWidth="1"/>
    <col min="10" max="12" width="8.83203125" style="40"/>
    <col min="13" max="13" width="31.33203125" style="40" customWidth="1"/>
    <col min="14" max="20" width="8.83203125" style="40"/>
    <col min="21" max="21" width="10.33203125" style="40" customWidth="1"/>
    <col min="22" max="16384" width="8.83203125" style="40"/>
  </cols>
  <sheetData>
    <row r="1" spans="1:10" ht="24" x14ac:dyDescent="0.3">
      <c r="A1" s="39" t="s">
        <v>83</v>
      </c>
    </row>
    <row r="2" spans="1:10" ht="24" x14ac:dyDescent="0.3">
      <c r="A2" s="41" t="s">
        <v>84</v>
      </c>
    </row>
    <row r="3" spans="1:10" ht="16" x14ac:dyDescent="0.2">
      <c r="A3" s="42"/>
      <c r="B3" s="40" t="s">
        <v>85</v>
      </c>
      <c r="E3" s="40" t="s">
        <v>86</v>
      </c>
      <c r="F3" s="40" t="s">
        <v>87</v>
      </c>
      <c r="H3" s="40" t="s">
        <v>88</v>
      </c>
    </row>
    <row r="4" spans="1:10" ht="17" thickBot="1" x14ac:dyDescent="0.25">
      <c r="A4" s="42"/>
    </row>
    <row r="5" spans="1:10" ht="17" thickBot="1" x14ac:dyDescent="0.25">
      <c r="A5" s="43" t="s">
        <v>89</v>
      </c>
      <c r="B5" s="44" t="s">
        <v>90</v>
      </c>
      <c r="C5" s="44" t="s">
        <v>91</v>
      </c>
      <c r="D5" s="44" t="s">
        <v>92</v>
      </c>
      <c r="E5" s="44" t="s">
        <v>93</v>
      </c>
      <c r="F5" s="44" t="s">
        <v>19</v>
      </c>
      <c r="G5" s="44" t="s">
        <v>20</v>
      </c>
      <c r="H5" s="44" t="s">
        <v>21</v>
      </c>
      <c r="I5" s="45" t="s">
        <v>94</v>
      </c>
      <c r="J5" s="46" t="s">
        <v>95</v>
      </c>
    </row>
    <row r="6" spans="1:10" x14ac:dyDescent="0.2">
      <c r="A6" s="47" t="s">
        <v>96</v>
      </c>
      <c r="B6" s="40">
        <v>197</v>
      </c>
      <c r="C6" s="40">
        <v>225</v>
      </c>
      <c r="D6" s="40">
        <v>117</v>
      </c>
      <c r="E6" s="40">
        <v>154</v>
      </c>
      <c r="F6" s="48">
        <f>AVERAGE(B6:E6)</f>
        <v>173.25</v>
      </c>
      <c r="G6" s="48">
        <f>_xlfn.STDEV.S(B6:E6)</f>
        <v>47.528061886286366</v>
      </c>
      <c r="H6" s="48">
        <f>G6/F6</f>
        <v>0.27433224753989244</v>
      </c>
      <c r="I6" s="48">
        <f>F6/$F$6</f>
        <v>1</v>
      </c>
      <c r="J6" s="49">
        <f>H6*I6</f>
        <v>0.27433224753989244</v>
      </c>
    </row>
    <row r="7" spans="1:10" x14ac:dyDescent="0.2">
      <c r="A7" s="47" t="s">
        <v>24</v>
      </c>
      <c r="B7" s="40" t="s">
        <v>97</v>
      </c>
      <c r="C7" s="40">
        <v>261</v>
      </c>
      <c r="D7" s="40">
        <v>314</v>
      </c>
      <c r="E7" s="40">
        <v>222</v>
      </c>
      <c r="F7" s="48">
        <f t="shared" ref="F7" si="0">AVERAGE(B7:E7)</f>
        <v>265.66666666666669</v>
      </c>
      <c r="G7" s="48">
        <f t="shared" ref="G7" si="1">_xlfn.STDEV.S(B7:E7)</f>
        <v>46.177194948733387</v>
      </c>
      <c r="H7" s="48">
        <f t="shared" ref="H7" si="2">G7/F7</f>
        <v>0.17381629215332517</v>
      </c>
      <c r="I7" s="48">
        <f>F7/$F$6</f>
        <v>1.5334295334295336</v>
      </c>
      <c r="J7" s="49">
        <f t="shared" ref="J7" si="3">H7*I7</f>
        <v>0.26653503577912491</v>
      </c>
    </row>
    <row r="8" spans="1:10" ht="16" thickBot="1" x14ac:dyDescent="0.25">
      <c r="A8" s="50"/>
      <c r="F8" s="48"/>
      <c r="G8" s="48"/>
      <c r="H8" s="48"/>
      <c r="J8" s="49"/>
    </row>
    <row r="9" spans="1:10" ht="16" thickBot="1" x14ac:dyDescent="0.25">
      <c r="A9" s="51"/>
      <c r="B9" s="52"/>
      <c r="C9" s="52"/>
      <c r="D9" s="52"/>
      <c r="E9" s="52"/>
      <c r="F9" s="52"/>
      <c r="G9" s="52"/>
      <c r="H9" s="52"/>
      <c r="I9" s="53" t="s">
        <v>98</v>
      </c>
      <c r="J9" s="54"/>
    </row>
    <row r="10" spans="1:10" x14ac:dyDescent="0.2">
      <c r="A10" s="55" t="s">
        <v>99</v>
      </c>
      <c r="B10" s="56">
        <v>53275</v>
      </c>
      <c r="C10" s="56">
        <v>59210</v>
      </c>
      <c r="D10" s="56">
        <v>52764</v>
      </c>
      <c r="E10" s="56" t="s">
        <v>100</v>
      </c>
      <c r="F10" s="57">
        <f t="shared" ref="F10:F14" si="4">AVERAGE(B10:E10)</f>
        <v>55083</v>
      </c>
      <c r="G10" s="57">
        <f t="shared" ref="G10:G14" si="5">_xlfn.STDEV.S(B10:E10)</f>
        <v>3583.2076412064093</v>
      </c>
      <c r="H10" s="57">
        <f t="shared" ref="H10:H14" si="6">G10/F10</f>
        <v>6.5051061874015742E-2</v>
      </c>
      <c r="I10" s="57">
        <f>F10/$F$10*100</f>
        <v>100</v>
      </c>
      <c r="J10" s="58">
        <f t="shared" ref="J10:J14" si="7">H10*I10</f>
        <v>6.5051061874015739</v>
      </c>
    </row>
    <row r="11" spans="1:10" x14ac:dyDescent="0.2">
      <c r="A11" s="47" t="s">
        <v>101</v>
      </c>
      <c r="B11" s="40" t="s">
        <v>102</v>
      </c>
      <c r="C11" s="40">
        <v>56797</v>
      </c>
      <c r="D11" s="40">
        <v>53587</v>
      </c>
      <c r="E11" s="40">
        <v>46335</v>
      </c>
      <c r="F11" s="48">
        <f t="shared" si="4"/>
        <v>52239.666666666664</v>
      </c>
      <c r="G11" s="48">
        <f t="shared" si="5"/>
        <v>5359.5560761441184</v>
      </c>
      <c r="H11" s="48">
        <f t="shared" si="6"/>
        <v>0.10259552593133159</v>
      </c>
      <c r="I11" s="48">
        <f>F11/$F$10*100</f>
        <v>94.838092817505697</v>
      </c>
      <c r="J11" s="49">
        <f t="shared" si="7"/>
        <v>9.7299640109364383</v>
      </c>
    </row>
    <row r="12" spans="1:10" x14ac:dyDescent="0.2">
      <c r="A12" s="47" t="s">
        <v>103</v>
      </c>
      <c r="B12" s="40" t="s">
        <v>104</v>
      </c>
      <c r="C12" s="40">
        <v>62745</v>
      </c>
      <c r="D12" s="40">
        <v>76590</v>
      </c>
      <c r="E12" s="40">
        <v>73403</v>
      </c>
      <c r="F12" s="48">
        <f t="shared" si="4"/>
        <v>70912.666666666672</v>
      </c>
      <c r="G12" s="48">
        <f t="shared" si="5"/>
        <v>7250.6776464916256</v>
      </c>
      <c r="H12" s="48">
        <f t="shared" si="6"/>
        <v>0.10224799020144439</v>
      </c>
      <c r="I12" s="48">
        <f>F12/$F$10*100</f>
        <v>128.73784410193105</v>
      </c>
      <c r="J12" s="49">
        <f t="shared" si="7"/>
        <v>13.16318582228932</v>
      </c>
    </row>
    <row r="13" spans="1:10" x14ac:dyDescent="0.2">
      <c r="A13" s="47" t="s">
        <v>105</v>
      </c>
      <c r="B13" s="40" t="s">
        <v>106</v>
      </c>
      <c r="C13" s="40">
        <v>57509</v>
      </c>
      <c r="D13" s="40">
        <v>53457</v>
      </c>
      <c r="E13" s="40">
        <v>59923</v>
      </c>
      <c r="F13" s="48">
        <f t="shared" si="4"/>
        <v>56963</v>
      </c>
      <c r="G13" s="48">
        <f t="shared" si="5"/>
        <v>3267.3959049983519</v>
      </c>
      <c r="H13" s="48">
        <f t="shared" si="6"/>
        <v>5.7359968839393149E-2</v>
      </c>
      <c r="I13" s="48">
        <f>F13/$F$10*100</f>
        <v>103.41303124375942</v>
      </c>
      <c r="J13" s="49">
        <f t="shared" si="7"/>
        <v>5.9317682497292301</v>
      </c>
    </row>
    <row r="14" spans="1:10" ht="16" thickBot="1" x14ac:dyDescent="0.25">
      <c r="A14" s="59" t="s">
        <v>107</v>
      </c>
      <c r="B14" s="60">
        <v>51466</v>
      </c>
      <c r="C14" s="60">
        <v>62922</v>
      </c>
      <c r="D14" s="60">
        <v>39691</v>
      </c>
      <c r="E14" s="60">
        <v>48783</v>
      </c>
      <c r="F14" s="61">
        <f t="shared" si="4"/>
        <v>50715.5</v>
      </c>
      <c r="G14" s="61">
        <f t="shared" si="5"/>
        <v>9571.4166314779832</v>
      </c>
      <c r="H14" s="61">
        <f t="shared" si="6"/>
        <v>0.1887276400997325</v>
      </c>
      <c r="I14" s="61">
        <f>F14/$F$10*100</f>
        <v>92.07105640578763</v>
      </c>
      <c r="J14" s="62">
        <f t="shared" si="7"/>
        <v>17.376353196953659</v>
      </c>
    </row>
    <row r="15" spans="1:10" x14ac:dyDescent="0.2">
      <c r="A15" s="63"/>
      <c r="F15" s="48"/>
      <c r="G15" s="48"/>
      <c r="H15" s="48"/>
      <c r="I15" s="48"/>
      <c r="J15" s="64"/>
    </row>
    <row r="18" spans="1:3" ht="22" thickBot="1" x14ac:dyDescent="0.3">
      <c r="A18" s="65" t="s">
        <v>108</v>
      </c>
    </row>
    <row r="19" spans="1:3" ht="20" thickBot="1" x14ac:dyDescent="0.3">
      <c r="A19" s="66" t="s">
        <v>84</v>
      </c>
      <c r="B19" s="67" t="s">
        <v>109</v>
      </c>
      <c r="C19" s="68"/>
    </row>
    <row r="20" spans="1:3" ht="16" thickBot="1" x14ac:dyDescent="0.25">
      <c r="A20" s="69"/>
      <c r="B20" s="70" t="s">
        <v>110</v>
      </c>
      <c r="C20" s="71" t="s">
        <v>20</v>
      </c>
    </row>
    <row r="21" spans="1:3" ht="17.25" customHeight="1" x14ac:dyDescent="0.2">
      <c r="A21" s="72" t="s">
        <v>99</v>
      </c>
      <c r="B21" s="73">
        <v>100</v>
      </c>
      <c r="C21" s="49">
        <v>6.5051061874015739</v>
      </c>
    </row>
    <row r="22" spans="1:3" ht="17.25" customHeight="1" x14ac:dyDescent="0.2">
      <c r="A22" s="72" t="s">
        <v>101</v>
      </c>
      <c r="B22" s="73">
        <v>94.838092817505697</v>
      </c>
      <c r="C22" s="49">
        <v>9.7299640109364383</v>
      </c>
    </row>
    <row r="23" spans="1:3" x14ac:dyDescent="0.2">
      <c r="A23" s="72" t="s">
        <v>103</v>
      </c>
      <c r="B23" s="73">
        <v>128.73784410193105</v>
      </c>
      <c r="C23" s="49">
        <v>13.16318582228932</v>
      </c>
    </row>
    <row r="24" spans="1:3" x14ac:dyDescent="0.2">
      <c r="A24" s="72" t="s">
        <v>105</v>
      </c>
      <c r="B24" s="73">
        <v>103.41303124375942</v>
      </c>
      <c r="C24" s="49">
        <v>5.9317682497292301</v>
      </c>
    </row>
    <row r="25" spans="1:3" ht="16" thickBot="1" x14ac:dyDescent="0.25">
      <c r="A25" s="74" t="s">
        <v>107</v>
      </c>
      <c r="B25" s="75">
        <v>92.07105640578763</v>
      </c>
      <c r="C25" s="62">
        <v>17.376353196953659</v>
      </c>
    </row>
    <row r="86" ht="17.25" customHeight="1" x14ac:dyDescent="0.2"/>
    <row r="87" ht="17.25" customHeight="1" x14ac:dyDescent="0.2"/>
  </sheetData>
  <mergeCells count="1">
    <mergeCell ref="B19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2c 13th passage</vt:lpstr>
      <vt:lpstr>Fig 2d 8th passage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2020-01-07T17:47:40Z</dcterms:created>
  <dcterms:modified xsi:type="dcterms:W3CDTF">2020-01-07T17:52:45Z</dcterms:modified>
</cp:coreProperties>
</file>