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ret/Downloads/"/>
    </mc:Choice>
  </mc:AlternateContent>
  <xr:revisionPtr revIDLastSave="0" documentId="13_ncr:1_{E8BBD7CC-AD03-3744-B24A-2F652FF9A506}" xr6:coauthVersionLast="45" xr6:coauthVersionMax="45" xr10:uidLastSave="{00000000-0000-0000-0000-000000000000}"/>
  <bookViews>
    <workbookView xWindow="0" yWindow="460" windowWidth="19420" windowHeight="10420" activeTab="1" xr2:uid="{00000000-000D-0000-FFFF-FFFF00000000}"/>
  </bookViews>
  <sheets>
    <sheet name="Molar calculations" sheetId="5" r:id="rId1"/>
    <sheet name="legend" sheetId="7" r:id="rId2"/>
    <sheet name="circ log " sheetId="1" r:id="rId3"/>
    <sheet name="circ X2 (starting at 10M)" sheetId="2" r:id="rId4"/>
    <sheet name="graphs" sheetId="6" r:id="rId5"/>
    <sheet name="miRNA log" sheetId="3" r:id="rId6"/>
    <sheet name="miRNA X2 (starting at 100M)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4" l="1"/>
  <c r="K4" i="4"/>
  <c r="M7" i="4"/>
  <c r="K6" i="4"/>
  <c r="M6" i="4"/>
  <c r="K5" i="4"/>
  <c r="M5" i="4"/>
  <c r="K8" i="4"/>
  <c r="M8" i="4"/>
  <c r="K9" i="4"/>
  <c r="M9" i="4"/>
  <c r="K10" i="4"/>
  <c r="M10" i="4"/>
  <c r="M4" i="4"/>
  <c r="L12" i="3"/>
  <c r="L11" i="3"/>
  <c r="L10" i="3"/>
  <c r="L9" i="3"/>
  <c r="L8" i="3"/>
  <c r="M12" i="3"/>
  <c r="M11" i="3"/>
  <c r="M9" i="3"/>
  <c r="M10" i="3"/>
  <c r="M8" i="3"/>
  <c r="K12" i="3"/>
  <c r="K11" i="3"/>
  <c r="K10" i="3"/>
  <c r="K8" i="3"/>
  <c r="K9" i="3"/>
  <c r="M12" i="2"/>
  <c r="M13" i="2"/>
  <c r="M14" i="2"/>
  <c r="M15" i="2"/>
  <c r="M16" i="2"/>
  <c r="M11" i="2"/>
  <c r="M10" i="2"/>
  <c r="M9" i="2"/>
  <c r="L16" i="2"/>
  <c r="L15" i="2"/>
  <c r="L14" i="2"/>
  <c r="L13" i="2"/>
  <c r="L12" i="2"/>
  <c r="L11" i="2"/>
  <c r="L10" i="2"/>
  <c r="L9" i="2"/>
</calcChain>
</file>

<file path=xl/sharedStrings.xml><?xml version="1.0" encoding="utf-8"?>
<sst xmlns="http://schemas.openxmlformats.org/spreadsheetml/2006/main" count="514" uniqueCount="99">
  <si>
    <t>Well</t>
  </si>
  <si>
    <t>Fluor</t>
  </si>
  <si>
    <t>Target</t>
  </si>
  <si>
    <t>Content</t>
  </si>
  <si>
    <t>Sample</t>
  </si>
  <si>
    <t>Cq</t>
  </si>
  <si>
    <t>Cq Mean</t>
  </si>
  <si>
    <t>Cq Std. Dev</t>
  </si>
  <si>
    <t>A01</t>
  </si>
  <si>
    <t>SYBR</t>
  </si>
  <si>
    <t>circSLC8A1</t>
  </si>
  <si>
    <t>Unkn-1</t>
  </si>
  <si>
    <t>I</t>
  </si>
  <si>
    <t>A02</t>
  </si>
  <si>
    <t>N/A</t>
  </si>
  <si>
    <t>A03</t>
  </si>
  <si>
    <t>B01</t>
  </si>
  <si>
    <t>Unkn-2</t>
  </si>
  <si>
    <t>D</t>
  </si>
  <si>
    <t>B02</t>
  </si>
  <si>
    <t>B03</t>
  </si>
  <si>
    <t>C01</t>
  </si>
  <si>
    <t>Unkn-3</t>
  </si>
  <si>
    <t>K</t>
  </si>
  <si>
    <t>C02</t>
  </si>
  <si>
    <t>C03</t>
  </si>
  <si>
    <t>D01</t>
  </si>
  <si>
    <t>Unkn-4</t>
  </si>
  <si>
    <t>IK</t>
  </si>
  <si>
    <t>D02</t>
  </si>
  <si>
    <t>D03</t>
  </si>
  <si>
    <t>E01</t>
  </si>
  <si>
    <t>Unkn-5</t>
  </si>
  <si>
    <t>DK</t>
  </si>
  <si>
    <t>E02</t>
  </si>
  <si>
    <t>E03</t>
  </si>
  <si>
    <t>F01</t>
  </si>
  <si>
    <t>Unkn-6</t>
  </si>
  <si>
    <t>M</t>
  </si>
  <si>
    <t>F02</t>
  </si>
  <si>
    <t>F03</t>
  </si>
  <si>
    <t>G01</t>
  </si>
  <si>
    <t>Unkn-7</t>
  </si>
  <si>
    <t>DM</t>
  </si>
  <si>
    <t>G02</t>
  </si>
  <si>
    <t>G03</t>
  </si>
  <si>
    <t>10M</t>
  </si>
  <si>
    <t>20M</t>
  </si>
  <si>
    <t>40M</t>
  </si>
  <si>
    <t>80M</t>
  </si>
  <si>
    <t>160M</t>
  </si>
  <si>
    <t>320M</t>
  </si>
  <si>
    <t>640M</t>
  </si>
  <si>
    <t>H01</t>
  </si>
  <si>
    <t>Unkn-8</t>
  </si>
  <si>
    <t>1.28T</t>
  </si>
  <si>
    <t>H02</t>
  </si>
  <si>
    <t>H03</t>
  </si>
  <si>
    <t>FAM</t>
  </si>
  <si>
    <t>MIR128</t>
  </si>
  <si>
    <t>X10</t>
  </si>
  <si>
    <t>X100</t>
  </si>
  <si>
    <t>XK</t>
  </si>
  <si>
    <t>X10K</t>
  </si>
  <si>
    <t>X100K</t>
  </si>
  <si>
    <t>XM</t>
  </si>
  <si>
    <t>X10M</t>
  </si>
  <si>
    <t>X100M</t>
  </si>
  <si>
    <t>100M</t>
  </si>
  <si>
    <t>200M</t>
  </si>
  <si>
    <t>400M</t>
  </si>
  <si>
    <t>800M</t>
  </si>
  <si>
    <t>1.6T</t>
  </si>
  <si>
    <t>3.2T</t>
  </si>
  <si>
    <t>6.4T</t>
  </si>
  <si>
    <t>MW</t>
  </si>
  <si>
    <t>(kDa)</t>
  </si>
  <si>
    <t>Initial</t>
  </si>
  <si>
    <t>concentration</t>
  </si>
  <si>
    <t>(ng/uL)</t>
  </si>
  <si>
    <t>dilution</t>
  </si>
  <si>
    <t>that came</t>
  </si>
  <si>
    <t>Concentration</t>
  </si>
  <si>
    <t>(fg/uL)</t>
  </si>
  <si>
    <t>(g/L)</t>
  </si>
  <si>
    <t>(g/mol)</t>
  </si>
  <si>
    <t>aM</t>
  </si>
  <si>
    <t>miR-128</t>
  </si>
  <si>
    <t>number of sites on the circRNA</t>
  </si>
  <si>
    <t>ratio miRNA/circRNA sites</t>
  </si>
  <si>
    <t>relative expression</t>
  </si>
  <si>
    <t>cycle</t>
  </si>
  <si>
    <t>dilution (in millions)</t>
  </si>
  <si>
    <t>in cycle 26/29</t>
  </si>
  <si>
    <t>*cycle 26 was used for circSLC8A1 as the average cycle detected in SH-SY cells and in SN</t>
  </si>
  <si>
    <t>in cycle 26/29*</t>
  </si>
  <si>
    <t>*cycle 29 was used for miR-128 as the aveage cycle in SH-SY cells and in SN</t>
  </si>
  <si>
    <t>including calibrations and full calculations</t>
  </si>
  <si>
    <t xml:space="preserve">Dataset EV8: stoichiometry measurement and calculations for the qPCR cycles we detected for circSLC8A1 and miR-128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</si>
</sst>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0000000000000"/>
  </numFmts>
  <fonts count="6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65" fontId="0" fillId="0" borderId="0" xfId="1" applyNumberFormat="1" applyFont="1"/>
    <xf numFmtId="2" fontId="0" fillId="0" borderId="0" xfId="0" applyNumberFormat="1"/>
    <xf numFmtId="166" fontId="0" fillId="0" borderId="0" xfId="0" applyNumberFormat="1"/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1" fontId="3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/>
    <xf numFmtId="0" fontId="3" fillId="0" borderId="6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10" xfId="0" applyFont="1" applyFill="1" applyBorder="1"/>
    <xf numFmtId="0" fontId="2" fillId="0" borderId="0" xfId="0" applyFont="1" applyFill="1" applyBorder="1"/>
    <xf numFmtId="0" fontId="2" fillId="0" borderId="6" xfId="0" applyFont="1" applyFill="1" applyBorder="1"/>
    <xf numFmtId="0" fontId="2" fillId="0" borderId="5" xfId="0" applyFont="1" applyFill="1" applyBorder="1"/>
    <xf numFmtId="0" fontId="2" fillId="0" borderId="8" xfId="0" applyFont="1" applyFill="1" applyBorder="1"/>
    <xf numFmtId="0" fontId="4" fillId="0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circSLC8A1 calibration curve (diluted</a:t>
            </a:r>
            <a:r>
              <a:rPr lang="en-US" baseline="0"/>
              <a:t> in M)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2126045964199034E-2"/>
                  <c:y val="-5.3127463301614983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R² = 0.9986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DE"/>
                </a:p>
              </c:txPr>
            </c:trendlineLbl>
          </c:trendline>
          <c:xVal>
            <c:numRef>
              <c:f>'circ X2 (starting at 10M)'!$K$9:$K$15</c:f>
              <c:numCache>
                <c:formatCode>_(* #,##0_);_(* \(#,##0\);_(* "-"??_);_(@_)</c:formatCode>
                <c:ptCount val="7"/>
                <c:pt idx="0" formatCode="General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80</c:v>
                </c:pt>
                <c:pt idx="4">
                  <c:v>160</c:v>
                </c:pt>
                <c:pt idx="5">
                  <c:v>320</c:v>
                </c:pt>
                <c:pt idx="6">
                  <c:v>640</c:v>
                </c:pt>
              </c:numCache>
            </c:numRef>
          </c:xVal>
          <c:yVal>
            <c:numRef>
              <c:f>'circ X2 (starting at 10M)'!$M$9:$M$15</c:f>
              <c:numCache>
                <c:formatCode>0.00000000000000</c:formatCode>
                <c:ptCount val="7"/>
                <c:pt idx="0" formatCode="General">
                  <c:v>1</c:v>
                </c:pt>
                <c:pt idx="1">
                  <c:v>5.1337035902516268</c:v>
                </c:pt>
                <c:pt idx="2">
                  <c:v>10.079368399159003</c:v>
                </c:pt>
                <c:pt idx="3">
                  <c:v>20.205367219066233</c:v>
                </c:pt>
                <c:pt idx="4">
                  <c:v>35.506223106171184</c:v>
                </c:pt>
                <c:pt idx="5">
                  <c:v>75.235066002151171</c:v>
                </c:pt>
                <c:pt idx="6">
                  <c:v>141.37011209527708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6D-476B-8AC2-B4BEBF2A6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3156128"/>
        <c:axId val="345501968"/>
      </c:scatterChart>
      <c:valAx>
        <c:axId val="139315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 dilution</a:t>
                </a:r>
                <a:r>
                  <a:rPr lang="en-US" baseline="0"/>
                  <a:t> (in millions)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345501968"/>
        <c:crosses val="autoZero"/>
        <c:crossBetween val="midCat"/>
      </c:valAx>
      <c:valAx>
        <c:axId val="34550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relative expression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1393156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miR-128 calibration (dilution in</a:t>
            </a:r>
            <a:r>
              <a:rPr lang="en-US" baseline="0"/>
              <a:t> M)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DE"/>
                </a:p>
              </c:txPr>
            </c:trendlineLbl>
          </c:trendline>
          <c:xVal>
            <c:numRef>
              <c:f>'miRNA X2 (starting at 100M)'!$L$6:$L$9</c:f>
              <c:numCache>
                <c:formatCode>General</c:formatCode>
                <c:ptCount val="4"/>
                <c:pt idx="0">
                  <c:v>400</c:v>
                </c:pt>
                <c:pt idx="1">
                  <c:v>800</c:v>
                </c:pt>
                <c:pt idx="2">
                  <c:v>1600</c:v>
                </c:pt>
                <c:pt idx="3">
                  <c:v>3200</c:v>
                </c:pt>
              </c:numCache>
            </c:numRef>
          </c:xVal>
          <c:yVal>
            <c:numRef>
              <c:f>'miRNA X2 (starting at 100M)'!$M$6:$M$9</c:f>
              <c:numCache>
                <c:formatCode>General</c:formatCode>
                <c:ptCount val="4"/>
                <c:pt idx="0">
                  <c:v>149.43075888089226</c:v>
                </c:pt>
                <c:pt idx="1">
                  <c:v>171.65086691243954</c:v>
                </c:pt>
                <c:pt idx="2">
                  <c:v>296.11217507975311</c:v>
                </c:pt>
                <c:pt idx="3">
                  <c:v>758.32194677072039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FA-40D1-9FD0-B282423A8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357120"/>
        <c:axId val="226010544"/>
      </c:scatterChart>
      <c:valAx>
        <c:axId val="334357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product dilution (in millions)</a:t>
                </a:r>
                <a:endParaRPr lang="en-US" sz="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226010544"/>
        <c:crosses val="autoZero"/>
        <c:crossBetween val="midCat"/>
      </c:valAx>
      <c:valAx>
        <c:axId val="22601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relative expression</a:t>
                </a:r>
                <a:endParaRPr lang="en-US" sz="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33435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miR-128 calibration (dilution in</a:t>
            </a:r>
            <a:r>
              <a:rPr lang="en-US" baseline="0"/>
              <a:t> millions)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DE"/>
                </a:p>
              </c:txPr>
            </c:trendlineLbl>
          </c:trendline>
          <c:xVal>
            <c:numRef>
              <c:f>'miRNA X2 (starting at 100M)'!$L$6:$L$9</c:f>
              <c:numCache>
                <c:formatCode>General</c:formatCode>
                <c:ptCount val="4"/>
                <c:pt idx="0">
                  <c:v>400</c:v>
                </c:pt>
                <c:pt idx="1">
                  <c:v>800</c:v>
                </c:pt>
                <c:pt idx="2">
                  <c:v>1600</c:v>
                </c:pt>
                <c:pt idx="3">
                  <c:v>3200</c:v>
                </c:pt>
              </c:numCache>
            </c:numRef>
          </c:xVal>
          <c:yVal>
            <c:numRef>
              <c:f>'miRNA X2 (starting at 100M)'!$M$6:$M$9</c:f>
              <c:numCache>
                <c:formatCode>General</c:formatCode>
                <c:ptCount val="4"/>
                <c:pt idx="0">
                  <c:v>149.43075888089226</c:v>
                </c:pt>
                <c:pt idx="1">
                  <c:v>171.65086691243954</c:v>
                </c:pt>
                <c:pt idx="2">
                  <c:v>296.11217507975311</c:v>
                </c:pt>
                <c:pt idx="3">
                  <c:v>758.32194677072039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BE-43D4-8092-9E0469FCC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357120"/>
        <c:axId val="226010544"/>
      </c:scatterChart>
      <c:valAx>
        <c:axId val="334357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226010544"/>
        <c:crosses val="autoZero"/>
        <c:crossBetween val="midCat"/>
      </c:valAx>
      <c:valAx>
        <c:axId val="22601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334357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558800</xdr:colOff>
      <xdr:row>18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5D9D11-4348-4F77-B25A-F1583F320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590550</xdr:colOff>
      <xdr:row>0</xdr:row>
      <xdr:rowOff>0</xdr:rowOff>
    </xdr:from>
    <xdr:to>
      <xdr:col>13</xdr:col>
      <xdr:colOff>584200</xdr:colOff>
      <xdr:row>18</xdr:row>
      <xdr:rowOff>69850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557977F-5BDF-4D53-A503-EE800CDD8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4</xdr:row>
      <xdr:rowOff>41275</xdr:rowOff>
    </xdr:from>
    <xdr:to>
      <xdr:col>13</xdr:col>
      <xdr:colOff>231775</xdr:colOff>
      <xdr:row>19</xdr:row>
      <xdr:rowOff>22225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761E98-35BA-4F92-B998-266D65B89B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898C2-4BAF-419D-9733-729BB87153F4}">
  <dimension ref="A1:K15"/>
  <sheetViews>
    <sheetView workbookViewId="0">
      <selection activeCell="M4" sqref="M4"/>
    </sheetView>
  </sheetViews>
  <sheetFormatPr baseColWidth="10" defaultColWidth="8.83203125" defaultRowHeight="15" x14ac:dyDescent="0.2"/>
  <cols>
    <col min="2" max="2" width="11.83203125" customWidth="1"/>
  </cols>
  <sheetData>
    <row r="1" spans="1:11" ht="16" thickBot="1" x14ac:dyDescent="0.25"/>
    <row r="2" spans="1:11" ht="32" x14ac:dyDescent="0.2">
      <c r="A2" s="22"/>
      <c r="B2" s="4" t="s">
        <v>75</v>
      </c>
      <c r="C2" s="5" t="s">
        <v>77</v>
      </c>
      <c r="D2" s="5" t="s">
        <v>80</v>
      </c>
      <c r="E2" s="5" t="s">
        <v>82</v>
      </c>
      <c r="F2" s="5" t="s">
        <v>82</v>
      </c>
      <c r="G2" s="5" t="s">
        <v>75</v>
      </c>
      <c r="H2" s="23"/>
      <c r="I2" s="24"/>
      <c r="J2" s="6"/>
      <c r="K2" s="6"/>
    </row>
    <row r="3" spans="1:11" ht="32" x14ac:dyDescent="0.2">
      <c r="A3" s="22"/>
      <c r="B3" s="7" t="s">
        <v>76</v>
      </c>
      <c r="C3" s="8" t="s">
        <v>78</v>
      </c>
      <c r="D3" s="8" t="s">
        <v>81</v>
      </c>
      <c r="E3" s="8" t="s">
        <v>93</v>
      </c>
      <c r="F3" s="8" t="s">
        <v>93</v>
      </c>
      <c r="G3" s="8" t="s">
        <v>85</v>
      </c>
      <c r="H3" s="25"/>
      <c r="I3" s="26"/>
      <c r="J3" s="6"/>
      <c r="K3" s="6"/>
    </row>
    <row r="4" spans="1:11" ht="33" thickBot="1" x14ac:dyDescent="0.25">
      <c r="A4" s="22"/>
      <c r="B4" s="9"/>
      <c r="C4" s="10" t="s">
        <v>79</v>
      </c>
      <c r="D4" s="10" t="s">
        <v>95</v>
      </c>
      <c r="E4" s="10" t="s">
        <v>83</v>
      </c>
      <c r="F4" s="10" t="s">
        <v>84</v>
      </c>
      <c r="G4" s="11"/>
      <c r="H4" s="27"/>
      <c r="I4" s="28"/>
      <c r="J4" s="6"/>
      <c r="K4" s="6"/>
    </row>
    <row r="5" spans="1:11" ht="16" thickBot="1" x14ac:dyDescent="0.25">
      <c r="A5" s="12"/>
      <c r="B5" s="13" t="s">
        <v>10</v>
      </c>
      <c r="C5" s="14">
        <v>33767.85</v>
      </c>
      <c r="D5" s="14">
        <v>18</v>
      </c>
      <c r="E5" s="15">
        <v>80000000</v>
      </c>
      <c r="F5" s="14">
        <v>0.22500000000000001</v>
      </c>
      <c r="G5" s="15">
        <v>2.25E-10</v>
      </c>
      <c r="H5" s="15">
        <v>33800000</v>
      </c>
      <c r="I5" s="16">
        <v>6.66</v>
      </c>
      <c r="J5" s="17" t="s">
        <v>86</v>
      </c>
      <c r="K5" s="12"/>
    </row>
    <row r="6" spans="1:11" ht="16" thickBot="1" x14ac:dyDescent="0.25">
      <c r="A6" s="12"/>
      <c r="B6" s="18" t="s">
        <v>87</v>
      </c>
      <c r="C6" s="14">
        <v>6.76</v>
      </c>
      <c r="D6" s="14">
        <v>0.74</v>
      </c>
      <c r="E6" s="15">
        <v>3200000000</v>
      </c>
      <c r="F6" s="14">
        <v>2.3000000000000001E-4</v>
      </c>
      <c r="G6" s="15">
        <v>2.3099999999999997E-13</v>
      </c>
      <c r="H6" s="15">
        <v>6760</v>
      </c>
      <c r="I6" s="16">
        <v>34.21</v>
      </c>
      <c r="J6" s="17" t="s">
        <v>86</v>
      </c>
      <c r="K6" s="12"/>
    </row>
    <row r="7" spans="1:1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2">
      <c r="A8" s="12"/>
      <c r="B8" s="12"/>
      <c r="C8" s="12"/>
      <c r="D8" s="12"/>
      <c r="E8" s="12"/>
      <c r="F8" s="29" t="s">
        <v>88</v>
      </c>
      <c r="G8" s="29"/>
      <c r="H8" s="29"/>
      <c r="I8" s="19"/>
      <c r="J8" s="12"/>
      <c r="K8" s="12"/>
    </row>
    <row r="9" spans="1:11" x14ac:dyDescent="0.2">
      <c r="A9" s="12"/>
      <c r="B9" s="12"/>
      <c r="C9" s="12"/>
      <c r="D9" s="12"/>
      <c r="E9" s="12"/>
      <c r="F9" s="29"/>
      <c r="G9" s="29"/>
      <c r="H9" s="29"/>
      <c r="I9" s="20">
        <v>7</v>
      </c>
      <c r="J9" s="12"/>
      <c r="K9" s="12"/>
    </row>
    <row r="10" spans="1:11" x14ac:dyDescent="0.2">
      <c r="A10" s="12"/>
      <c r="B10" s="12"/>
      <c r="C10" s="12"/>
      <c r="D10" s="12"/>
      <c r="E10" s="12"/>
      <c r="F10" s="29" t="s">
        <v>89</v>
      </c>
      <c r="G10" s="29"/>
      <c r="H10" s="29"/>
      <c r="I10" s="20">
        <v>0.73</v>
      </c>
      <c r="J10" s="6"/>
      <c r="K10" s="6"/>
    </row>
    <row r="11" spans="1:1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4" spans="1:11" x14ac:dyDescent="0.2">
      <c r="B14" t="s">
        <v>94</v>
      </c>
    </row>
    <row r="15" spans="1:11" x14ac:dyDescent="0.2">
      <c r="B15" t="s">
        <v>96</v>
      </c>
    </row>
  </sheetData>
  <mergeCells count="4">
    <mergeCell ref="A2:A4"/>
    <mergeCell ref="H2:I4"/>
    <mergeCell ref="F8:H9"/>
    <mergeCell ref="F10:H1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94B0-2C91-45A3-90B8-3FE7920AD3DB}">
  <dimension ref="A2:A3"/>
  <sheetViews>
    <sheetView tabSelected="1" workbookViewId="0">
      <selection activeCell="D6" sqref="D6"/>
    </sheetView>
  </sheetViews>
  <sheetFormatPr baseColWidth="10" defaultColWidth="8.83203125" defaultRowHeight="15" x14ac:dyDescent="0.2"/>
  <sheetData>
    <row r="2" spans="1:1" ht="16" x14ac:dyDescent="0.2">
      <c r="A2" s="21" t="s">
        <v>98</v>
      </c>
    </row>
    <row r="3" spans="1:1" ht="16" x14ac:dyDescent="0.2">
      <c r="A3" s="21" t="s">
        <v>97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activeCell="H3" sqref="H3"/>
    </sheetView>
  </sheetViews>
  <sheetFormatPr baseColWidth="10" defaultColWidth="8.83203125" defaultRowHeight="1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1.18</v>
      </c>
      <c r="G2">
        <v>1.21</v>
      </c>
      <c r="H2">
        <v>4.7E-2</v>
      </c>
    </row>
    <row r="3" spans="1:8" x14ac:dyDescent="0.2">
      <c r="A3" t="s">
        <v>13</v>
      </c>
      <c r="B3" t="s">
        <v>9</v>
      </c>
      <c r="C3" t="s">
        <v>10</v>
      </c>
      <c r="D3" t="s">
        <v>11</v>
      </c>
      <c r="E3" t="s">
        <v>12</v>
      </c>
      <c r="F3" t="s">
        <v>14</v>
      </c>
      <c r="G3">
        <v>0</v>
      </c>
      <c r="H3">
        <v>0</v>
      </c>
    </row>
    <row r="4" spans="1:8" x14ac:dyDescent="0.2">
      <c r="A4" t="s">
        <v>15</v>
      </c>
      <c r="B4" t="s">
        <v>9</v>
      </c>
      <c r="C4" t="s">
        <v>10</v>
      </c>
      <c r="D4" t="s">
        <v>11</v>
      </c>
      <c r="E4" t="s">
        <v>12</v>
      </c>
      <c r="F4">
        <v>1.25</v>
      </c>
      <c r="G4">
        <v>1.21</v>
      </c>
      <c r="H4">
        <v>4.7E-2</v>
      </c>
    </row>
    <row r="5" spans="1:8" x14ac:dyDescent="0.2">
      <c r="A5" t="s">
        <v>16</v>
      </c>
      <c r="B5" t="s">
        <v>9</v>
      </c>
      <c r="C5" t="s">
        <v>10</v>
      </c>
      <c r="D5" t="s">
        <v>17</v>
      </c>
      <c r="E5" t="s">
        <v>18</v>
      </c>
      <c r="F5">
        <v>6.82</v>
      </c>
      <c r="G5">
        <v>6.57</v>
      </c>
      <c r="H5">
        <v>0.224</v>
      </c>
    </row>
    <row r="6" spans="1:8" x14ac:dyDescent="0.2">
      <c r="A6" t="s">
        <v>19</v>
      </c>
      <c r="B6" t="s">
        <v>9</v>
      </c>
      <c r="C6" t="s">
        <v>10</v>
      </c>
      <c r="D6" t="s">
        <v>17</v>
      </c>
      <c r="E6" t="s">
        <v>18</v>
      </c>
      <c r="F6">
        <v>6.4</v>
      </c>
      <c r="G6">
        <v>6.57</v>
      </c>
      <c r="H6">
        <v>0.224</v>
      </c>
    </row>
    <row r="7" spans="1:8" x14ac:dyDescent="0.2">
      <c r="A7" t="s">
        <v>20</v>
      </c>
      <c r="B7" t="s">
        <v>9</v>
      </c>
      <c r="C7" t="s">
        <v>10</v>
      </c>
      <c r="D7" t="s">
        <v>17</v>
      </c>
      <c r="E7" t="s">
        <v>18</v>
      </c>
      <c r="F7">
        <v>6.48</v>
      </c>
      <c r="G7">
        <v>6.57</v>
      </c>
      <c r="H7">
        <v>0.224</v>
      </c>
    </row>
    <row r="8" spans="1:8" x14ac:dyDescent="0.2">
      <c r="A8" t="s">
        <v>21</v>
      </c>
      <c r="B8" t="s">
        <v>9</v>
      </c>
      <c r="C8" t="s">
        <v>10</v>
      </c>
      <c r="D8" t="s">
        <v>22</v>
      </c>
      <c r="E8" t="s">
        <v>23</v>
      </c>
      <c r="F8">
        <v>10.02</v>
      </c>
      <c r="G8">
        <v>9.9700000000000006</v>
      </c>
      <c r="H8">
        <v>5.7000000000000002E-2</v>
      </c>
    </row>
    <row r="9" spans="1:8" x14ac:dyDescent="0.2">
      <c r="A9" t="s">
        <v>24</v>
      </c>
      <c r="B9" t="s">
        <v>9</v>
      </c>
      <c r="C9" t="s">
        <v>10</v>
      </c>
      <c r="D9" t="s">
        <v>22</v>
      </c>
      <c r="E9" t="s">
        <v>23</v>
      </c>
      <c r="F9">
        <v>9.99</v>
      </c>
      <c r="G9">
        <v>9.9700000000000006</v>
      </c>
      <c r="H9">
        <v>5.7000000000000002E-2</v>
      </c>
    </row>
    <row r="10" spans="1:8" x14ac:dyDescent="0.2">
      <c r="A10" t="s">
        <v>25</v>
      </c>
      <c r="B10" t="s">
        <v>9</v>
      </c>
      <c r="C10" t="s">
        <v>10</v>
      </c>
      <c r="D10" t="s">
        <v>22</v>
      </c>
      <c r="E10" t="s">
        <v>23</v>
      </c>
      <c r="F10">
        <v>9.91</v>
      </c>
      <c r="G10">
        <v>9.9700000000000006</v>
      </c>
      <c r="H10">
        <v>5.7000000000000002E-2</v>
      </c>
    </row>
    <row r="11" spans="1:8" x14ac:dyDescent="0.2">
      <c r="A11" t="s">
        <v>26</v>
      </c>
      <c r="B11" t="s">
        <v>9</v>
      </c>
      <c r="C11" t="s">
        <v>10</v>
      </c>
      <c r="D11" t="s">
        <v>27</v>
      </c>
      <c r="E11" t="s">
        <v>28</v>
      </c>
      <c r="F11">
        <v>12.83</v>
      </c>
      <c r="G11">
        <v>12.84</v>
      </c>
      <c r="H11">
        <v>0.158</v>
      </c>
    </row>
    <row r="12" spans="1:8" x14ac:dyDescent="0.2">
      <c r="A12" t="s">
        <v>29</v>
      </c>
      <c r="B12" t="s">
        <v>9</v>
      </c>
      <c r="C12" t="s">
        <v>10</v>
      </c>
      <c r="D12" t="s">
        <v>27</v>
      </c>
      <c r="E12" t="s">
        <v>28</v>
      </c>
      <c r="F12">
        <v>12.69</v>
      </c>
      <c r="G12">
        <v>12.84</v>
      </c>
      <c r="H12">
        <v>0.158</v>
      </c>
    </row>
    <row r="13" spans="1:8" x14ac:dyDescent="0.2">
      <c r="A13" t="s">
        <v>30</v>
      </c>
      <c r="B13" t="s">
        <v>9</v>
      </c>
      <c r="C13" t="s">
        <v>10</v>
      </c>
      <c r="D13" t="s">
        <v>27</v>
      </c>
      <c r="E13" t="s">
        <v>28</v>
      </c>
      <c r="F13">
        <v>13.01</v>
      </c>
      <c r="G13">
        <v>12.84</v>
      </c>
      <c r="H13">
        <v>0.158</v>
      </c>
    </row>
    <row r="14" spans="1:8" x14ac:dyDescent="0.2">
      <c r="A14" t="s">
        <v>31</v>
      </c>
      <c r="B14" t="s">
        <v>9</v>
      </c>
      <c r="C14" t="s">
        <v>10</v>
      </c>
      <c r="D14" t="s">
        <v>32</v>
      </c>
      <c r="E14" t="s">
        <v>33</v>
      </c>
      <c r="F14">
        <v>16.36</v>
      </c>
      <c r="G14">
        <v>16.329999999999998</v>
      </c>
      <c r="H14">
        <v>3.2000000000000001E-2</v>
      </c>
    </row>
    <row r="15" spans="1:8" x14ac:dyDescent="0.2">
      <c r="A15" t="s">
        <v>34</v>
      </c>
      <c r="B15" t="s">
        <v>9</v>
      </c>
      <c r="C15" t="s">
        <v>10</v>
      </c>
      <c r="D15" t="s">
        <v>32</v>
      </c>
      <c r="E15" t="s">
        <v>33</v>
      </c>
      <c r="F15">
        <v>16.34</v>
      </c>
      <c r="G15">
        <v>16.329999999999998</v>
      </c>
      <c r="H15">
        <v>3.2000000000000001E-2</v>
      </c>
    </row>
    <row r="16" spans="1:8" x14ac:dyDescent="0.2">
      <c r="A16" t="s">
        <v>35</v>
      </c>
      <c r="B16" t="s">
        <v>9</v>
      </c>
      <c r="C16" t="s">
        <v>10</v>
      </c>
      <c r="D16" t="s">
        <v>32</v>
      </c>
      <c r="E16" t="s">
        <v>33</v>
      </c>
      <c r="F16">
        <v>16.29</v>
      </c>
      <c r="G16">
        <v>16.329999999999998</v>
      </c>
      <c r="H16">
        <v>3.2000000000000001E-2</v>
      </c>
    </row>
    <row r="17" spans="1:8" x14ac:dyDescent="0.2">
      <c r="A17" t="s">
        <v>36</v>
      </c>
      <c r="B17" t="s">
        <v>9</v>
      </c>
      <c r="C17" t="s">
        <v>10</v>
      </c>
      <c r="D17" t="s">
        <v>37</v>
      </c>
      <c r="E17" t="s">
        <v>38</v>
      </c>
      <c r="F17">
        <v>19.579999999999998</v>
      </c>
      <c r="G17">
        <v>19.45</v>
      </c>
      <c r="H17">
        <v>0.13200000000000001</v>
      </c>
    </row>
    <row r="18" spans="1:8" x14ac:dyDescent="0.2">
      <c r="A18" t="s">
        <v>39</v>
      </c>
      <c r="B18" t="s">
        <v>9</v>
      </c>
      <c r="C18" t="s">
        <v>10</v>
      </c>
      <c r="D18" t="s">
        <v>37</v>
      </c>
      <c r="E18" t="s">
        <v>38</v>
      </c>
      <c r="F18">
        <v>19.46</v>
      </c>
      <c r="G18">
        <v>19.45</v>
      </c>
      <c r="H18">
        <v>0.13200000000000001</v>
      </c>
    </row>
    <row r="19" spans="1:8" x14ac:dyDescent="0.2">
      <c r="A19" t="s">
        <v>40</v>
      </c>
      <c r="B19" t="s">
        <v>9</v>
      </c>
      <c r="C19" t="s">
        <v>10</v>
      </c>
      <c r="D19" t="s">
        <v>37</v>
      </c>
      <c r="E19" t="s">
        <v>38</v>
      </c>
      <c r="F19">
        <v>19.32</v>
      </c>
      <c r="G19">
        <v>19.45</v>
      </c>
      <c r="H19">
        <v>0.13200000000000001</v>
      </c>
    </row>
    <row r="20" spans="1:8" x14ac:dyDescent="0.2">
      <c r="A20" t="s">
        <v>41</v>
      </c>
      <c r="B20" t="s">
        <v>9</v>
      </c>
      <c r="C20" t="s">
        <v>10</v>
      </c>
      <c r="D20" t="s">
        <v>42</v>
      </c>
      <c r="E20" t="s">
        <v>43</v>
      </c>
      <c r="F20">
        <v>22.5</v>
      </c>
      <c r="G20">
        <v>22.57</v>
      </c>
      <c r="H20">
        <v>0.11</v>
      </c>
    </row>
    <row r="21" spans="1:8" x14ac:dyDescent="0.2">
      <c r="A21" t="s">
        <v>44</v>
      </c>
      <c r="B21" t="s">
        <v>9</v>
      </c>
      <c r="C21" t="s">
        <v>10</v>
      </c>
      <c r="D21" t="s">
        <v>42</v>
      </c>
      <c r="E21" t="s">
        <v>43</v>
      </c>
      <c r="F21">
        <v>22.69</v>
      </c>
      <c r="G21">
        <v>22.57</v>
      </c>
      <c r="H21">
        <v>0.11</v>
      </c>
    </row>
    <row r="22" spans="1:8" x14ac:dyDescent="0.2">
      <c r="A22" t="s">
        <v>45</v>
      </c>
      <c r="B22" t="s">
        <v>9</v>
      </c>
      <c r="C22" t="s">
        <v>10</v>
      </c>
      <c r="D22" t="s">
        <v>42</v>
      </c>
      <c r="E22" t="s">
        <v>43</v>
      </c>
      <c r="F22">
        <v>22.51</v>
      </c>
      <c r="G22">
        <v>22.57</v>
      </c>
      <c r="H22">
        <v>0.11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K5" sqref="K5"/>
    </sheetView>
  </sheetViews>
  <sheetFormatPr baseColWidth="10" defaultColWidth="8.83203125" defaultRowHeight="15" x14ac:dyDescent="0.2"/>
  <cols>
    <col min="11" max="11" width="15.6640625" bestFit="1" customWidth="1"/>
    <col min="13" max="13" width="20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3" x14ac:dyDescent="0.2">
      <c r="A2" t="s">
        <v>8</v>
      </c>
      <c r="B2" t="s">
        <v>9</v>
      </c>
      <c r="C2" t="s">
        <v>10</v>
      </c>
      <c r="D2" t="s">
        <v>11</v>
      </c>
      <c r="E2" t="s">
        <v>46</v>
      </c>
      <c r="F2">
        <v>22.11</v>
      </c>
      <c r="G2">
        <v>21.98</v>
      </c>
      <c r="H2">
        <v>0.14699999999999999</v>
      </c>
    </row>
    <row r="3" spans="1:13" x14ac:dyDescent="0.2">
      <c r="A3" t="s">
        <v>13</v>
      </c>
      <c r="B3" t="s">
        <v>9</v>
      </c>
      <c r="C3" t="s">
        <v>10</v>
      </c>
      <c r="D3" t="s">
        <v>11</v>
      </c>
      <c r="E3" t="s">
        <v>46</v>
      </c>
      <c r="F3">
        <v>22.02</v>
      </c>
      <c r="G3">
        <v>21.98</v>
      </c>
      <c r="H3">
        <v>0.14699999999999999</v>
      </c>
    </row>
    <row r="4" spans="1:13" x14ac:dyDescent="0.2">
      <c r="A4" t="s">
        <v>15</v>
      </c>
      <c r="B4" t="s">
        <v>9</v>
      </c>
      <c r="C4" t="s">
        <v>10</v>
      </c>
      <c r="D4" t="s">
        <v>11</v>
      </c>
      <c r="E4" t="s">
        <v>46</v>
      </c>
      <c r="F4">
        <v>21.82</v>
      </c>
      <c r="G4">
        <v>21.98</v>
      </c>
      <c r="H4">
        <v>0.14699999999999999</v>
      </c>
    </row>
    <row r="5" spans="1:13" x14ac:dyDescent="0.2">
      <c r="A5" t="s">
        <v>16</v>
      </c>
      <c r="B5" t="s">
        <v>9</v>
      </c>
      <c r="C5" t="s">
        <v>10</v>
      </c>
      <c r="D5" t="s">
        <v>17</v>
      </c>
      <c r="E5" t="s">
        <v>47</v>
      </c>
      <c r="F5">
        <v>24.46</v>
      </c>
      <c r="G5">
        <v>24.35</v>
      </c>
      <c r="H5">
        <v>0.122</v>
      </c>
    </row>
    <row r="6" spans="1:13" x14ac:dyDescent="0.2">
      <c r="A6" t="s">
        <v>19</v>
      </c>
      <c r="B6" t="s">
        <v>9</v>
      </c>
      <c r="C6" t="s">
        <v>10</v>
      </c>
      <c r="D6" t="s">
        <v>17</v>
      </c>
      <c r="E6" t="s">
        <v>47</v>
      </c>
      <c r="F6">
        <v>24.22</v>
      </c>
      <c r="G6">
        <v>24.35</v>
      </c>
      <c r="H6">
        <v>0.122</v>
      </c>
    </row>
    <row r="7" spans="1:13" x14ac:dyDescent="0.2">
      <c r="A7" t="s">
        <v>20</v>
      </c>
      <c r="B7" t="s">
        <v>9</v>
      </c>
      <c r="C7" t="s">
        <v>10</v>
      </c>
      <c r="D7" t="s">
        <v>17</v>
      </c>
      <c r="E7" t="s">
        <v>47</v>
      </c>
      <c r="F7">
        <v>24.35</v>
      </c>
      <c r="G7">
        <v>24.35</v>
      </c>
      <c r="H7">
        <v>0.122</v>
      </c>
    </row>
    <row r="8" spans="1:13" x14ac:dyDescent="0.2">
      <c r="A8" t="s">
        <v>21</v>
      </c>
      <c r="B8" t="s">
        <v>9</v>
      </c>
      <c r="C8" t="s">
        <v>10</v>
      </c>
      <c r="D8" t="s">
        <v>22</v>
      </c>
      <c r="E8" t="s">
        <v>48</v>
      </c>
      <c r="F8">
        <v>25.41</v>
      </c>
      <c r="G8">
        <v>25.32</v>
      </c>
      <c r="H8">
        <v>0.129</v>
      </c>
      <c r="K8" t="s">
        <v>92</v>
      </c>
      <c r="L8" t="s">
        <v>91</v>
      </c>
      <c r="M8" t="s">
        <v>90</v>
      </c>
    </row>
    <row r="9" spans="1:13" x14ac:dyDescent="0.2">
      <c r="A9" t="s">
        <v>24</v>
      </c>
      <c r="B9" t="s">
        <v>9</v>
      </c>
      <c r="C9" t="s">
        <v>10</v>
      </c>
      <c r="D9" t="s">
        <v>22</v>
      </c>
      <c r="E9" t="s">
        <v>48</v>
      </c>
      <c r="F9">
        <v>25.37</v>
      </c>
      <c r="G9">
        <v>25.32</v>
      </c>
      <c r="H9">
        <v>0.129</v>
      </c>
      <c r="K9">
        <v>10</v>
      </c>
      <c r="L9" s="2">
        <f>AVERAGE(F2:F4)</f>
        <v>21.983333333333331</v>
      </c>
      <c r="M9">
        <f>L9/L9</f>
        <v>1</v>
      </c>
    </row>
    <row r="10" spans="1:13" x14ac:dyDescent="0.2">
      <c r="A10" t="s">
        <v>25</v>
      </c>
      <c r="B10" t="s">
        <v>9</v>
      </c>
      <c r="C10" t="s">
        <v>10</v>
      </c>
      <c r="D10" t="s">
        <v>22</v>
      </c>
      <c r="E10" t="s">
        <v>48</v>
      </c>
      <c r="F10">
        <v>25.17</v>
      </c>
      <c r="G10">
        <v>25.32</v>
      </c>
      <c r="H10">
        <v>0.129</v>
      </c>
      <c r="K10" s="1">
        <v>20</v>
      </c>
      <c r="L10" s="2">
        <f>AVERAGE(F5:F7)</f>
        <v>24.343333333333334</v>
      </c>
      <c r="M10" s="3">
        <f>2^(L10-L9)</f>
        <v>5.1337035902516268</v>
      </c>
    </row>
    <row r="11" spans="1:13" x14ac:dyDescent="0.2">
      <c r="A11" t="s">
        <v>26</v>
      </c>
      <c r="B11" t="s">
        <v>9</v>
      </c>
      <c r="C11" t="s">
        <v>10</v>
      </c>
      <c r="D11" t="s">
        <v>27</v>
      </c>
      <c r="E11" t="s">
        <v>49</v>
      </c>
      <c r="F11">
        <v>26.4</v>
      </c>
      <c r="G11">
        <v>26.32</v>
      </c>
      <c r="H11">
        <v>8.4000000000000005E-2</v>
      </c>
      <c r="K11" s="1">
        <v>40</v>
      </c>
      <c r="L11" s="2">
        <f>AVERAGE(F8:F10)</f>
        <v>25.316666666666666</v>
      </c>
      <c r="M11" s="3">
        <f>2^(L11-$L$9)</f>
        <v>10.079368399159003</v>
      </c>
    </row>
    <row r="12" spans="1:13" x14ac:dyDescent="0.2">
      <c r="A12" t="s">
        <v>29</v>
      </c>
      <c r="B12" t="s">
        <v>9</v>
      </c>
      <c r="C12" t="s">
        <v>10</v>
      </c>
      <c r="D12" t="s">
        <v>27</v>
      </c>
      <c r="E12" t="s">
        <v>49</v>
      </c>
      <c r="F12">
        <v>26.33</v>
      </c>
      <c r="G12">
        <v>26.32</v>
      </c>
      <c r="H12">
        <v>8.4000000000000005E-2</v>
      </c>
      <c r="K12" s="1">
        <v>80</v>
      </c>
      <c r="L12" s="2">
        <f>AVERAGE(F11:F13)</f>
        <v>26.319999999999997</v>
      </c>
      <c r="M12" s="3">
        <f t="shared" ref="M12:M16" si="0">2^(L12-$L$9)</f>
        <v>20.205367219066233</v>
      </c>
    </row>
    <row r="13" spans="1:13" x14ac:dyDescent="0.2">
      <c r="A13" t="s">
        <v>30</v>
      </c>
      <c r="B13" t="s">
        <v>9</v>
      </c>
      <c r="C13" t="s">
        <v>10</v>
      </c>
      <c r="D13" t="s">
        <v>27</v>
      </c>
      <c r="E13" t="s">
        <v>49</v>
      </c>
      <c r="F13">
        <v>26.23</v>
      </c>
      <c r="G13">
        <v>26.32</v>
      </c>
      <c r="H13">
        <v>8.4000000000000005E-2</v>
      </c>
      <c r="K13" s="1">
        <v>160</v>
      </c>
      <c r="L13" s="2">
        <f>AVERAGE(F14:F16)</f>
        <v>27.133333333333336</v>
      </c>
      <c r="M13" s="3">
        <f t="shared" si="0"/>
        <v>35.506223106171184</v>
      </c>
    </row>
    <row r="14" spans="1:13" x14ac:dyDescent="0.2">
      <c r="A14" t="s">
        <v>31</v>
      </c>
      <c r="B14" t="s">
        <v>9</v>
      </c>
      <c r="C14" t="s">
        <v>10</v>
      </c>
      <c r="D14" t="s">
        <v>32</v>
      </c>
      <c r="E14" t="s">
        <v>50</v>
      </c>
      <c r="F14">
        <v>27.17</v>
      </c>
      <c r="G14">
        <v>27.13</v>
      </c>
      <c r="H14">
        <v>3.5999999999999997E-2</v>
      </c>
      <c r="K14" s="1">
        <v>320</v>
      </c>
      <c r="L14" s="2">
        <f>AVERAGE(F17:F19)</f>
        <v>28.216666666666669</v>
      </c>
      <c r="M14" s="3">
        <f t="shared" si="0"/>
        <v>75.235066002151171</v>
      </c>
    </row>
    <row r="15" spans="1:13" x14ac:dyDescent="0.2">
      <c r="A15" t="s">
        <v>34</v>
      </c>
      <c r="B15" t="s">
        <v>9</v>
      </c>
      <c r="C15" t="s">
        <v>10</v>
      </c>
      <c r="D15" t="s">
        <v>32</v>
      </c>
      <c r="E15" t="s">
        <v>50</v>
      </c>
      <c r="F15">
        <v>27.1</v>
      </c>
      <c r="G15">
        <v>27.13</v>
      </c>
      <c r="H15">
        <v>3.5999999999999997E-2</v>
      </c>
      <c r="K15" s="1">
        <v>640</v>
      </c>
      <c r="L15" s="2">
        <f>AVERAGE(F20:F22)</f>
        <v>29.126666666666665</v>
      </c>
      <c r="M15" s="3">
        <f t="shared" si="0"/>
        <v>141.37011209527708</v>
      </c>
    </row>
    <row r="16" spans="1:13" x14ac:dyDescent="0.2">
      <c r="A16" t="s">
        <v>35</v>
      </c>
      <c r="B16" t="s">
        <v>9</v>
      </c>
      <c r="C16" t="s">
        <v>10</v>
      </c>
      <c r="D16" t="s">
        <v>32</v>
      </c>
      <c r="E16" t="s">
        <v>50</v>
      </c>
      <c r="F16">
        <v>27.13</v>
      </c>
      <c r="G16">
        <v>27.13</v>
      </c>
      <c r="H16">
        <v>3.5999999999999997E-2</v>
      </c>
      <c r="K16">
        <v>128</v>
      </c>
      <c r="L16" s="2">
        <f>AVERAGE(F23:F25)</f>
        <v>29.67</v>
      </c>
      <c r="M16" s="3">
        <f t="shared" si="0"/>
        <v>206.02372414359351</v>
      </c>
    </row>
    <row r="17" spans="1:8" x14ac:dyDescent="0.2">
      <c r="A17" t="s">
        <v>36</v>
      </c>
      <c r="B17" t="s">
        <v>9</v>
      </c>
      <c r="C17" t="s">
        <v>10</v>
      </c>
      <c r="D17" t="s">
        <v>37</v>
      </c>
      <c r="E17" t="s">
        <v>51</v>
      </c>
      <c r="F17">
        <v>28.43</v>
      </c>
      <c r="G17">
        <v>28.22</v>
      </c>
      <c r="H17">
        <v>0.19700000000000001</v>
      </c>
    </row>
    <row r="18" spans="1:8" x14ac:dyDescent="0.2">
      <c r="A18" t="s">
        <v>39</v>
      </c>
      <c r="B18" t="s">
        <v>9</v>
      </c>
      <c r="C18" t="s">
        <v>10</v>
      </c>
      <c r="D18" t="s">
        <v>37</v>
      </c>
      <c r="E18" t="s">
        <v>51</v>
      </c>
      <c r="F18">
        <v>28.17</v>
      </c>
      <c r="G18">
        <v>28.22</v>
      </c>
      <c r="H18">
        <v>0.19700000000000001</v>
      </c>
    </row>
    <row r="19" spans="1:8" x14ac:dyDescent="0.2">
      <c r="A19" t="s">
        <v>40</v>
      </c>
      <c r="B19" t="s">
        <v>9</v>
      </c>
      <c r="C19" t="s">
        <v>10</v>
      </c>
      <c r="D19" t="s">
        <v>37</v>
      </c>
      <c r="E19" t="s">
        <v>51</v>
      </c>
      <c r="F19">
        <v>28.05</v>
      </c>
      <c r="G19">
        <v>28.22</v>
      </c>
      <c r="H19">
        <v>0.19700000000000001</v>
      </c>
    </row>
    <row r="20" spans="1:8" x14ac:dyDescent="0.2">
      <c r="A20" t="s">
        <v>41</v>
      </c>
      <c r="B20" t="s">
        <v>9</v>
      </c>
      <c r="C20" t="s">
        <v>10</v>
      </c>
      <c r="D20" t="s">
        <v>42</v>
      </c>
      <c r="E20" t="s">
        <v>52</v>
      </c>
      <c r="F20">
        <v>29.3</v>
      </c>
      <c r="G20">
        <v>29.13</v>
      </c>
      <c r="H20">
        <v>0.183</v>
      </c>
    </row>
    <row r="21" spans="1:8" x14ac:dyDescent="0.2">
      <c r="A21" t="s">
        <v>44</v>
      </c>
      <c r="B21" t="s">
        <v>9</v>
      </c>
      <c r="C21" t="s">
        <v>10</v>
      </c>
      <c r="D21" t="s">
        <v>42</v>
      </c>
      <c r="E21" t="s">
        <v>52</v>
      </c>
      <c r="F21">
        <v>29.14</v>
      </c>
      <c r="G21">
        <v>29.13</v>
      </c>
      <c r="H21">
        <v>0.183</v>
      </c>
    </row>
    <row r="22" spans="1:8" x14ac:dyDescent="0.2">
      <c r="A22" t="s">
        <v>45</v>
      </c>
      <c r="B22" t="s">
        <v>9</v>
      </c>
      <c r="C22" t="s">
        <v>10</v>
      </c>
      <c r="D22" t="s">
        <v>42</v>
      </c>
      <c r="E22" t="s">
        <v>52</v>
      </c>
      <c r="F22">
        <v>28.94</v>
      </c>
      <c r="G22">
        <v>29.13</v>
      </c>
      <c r="H22">
        <v>0.183</v>
      </c>
    </row>
    <row r="23" spans="1:8" x14ac:dyDescent="0.2">
      <c r="A23" t="s">
        <v>53</v>
      </c>
      <c r="B23" t="s">
        <v>9</v>
      </c>
      <c r="C23" t="s">
        <v>10</v>
      </c>
      <c r="D23" t="s">
        <v>54</v>
      </c>
      <c r="E23" t="s">
        <v>55</v>
      </c>
      <c r="F23">
        <v>29.79</v>
      </c>
      <c r="G23">
        <v>29.67</v>
      </c>
      <c r="H23">
        <v>0.31900000000000001</v>
      </c>
    </row>
    <row r="24" spans="1:8" x14ac:dyDescent="0.2">
      <c r="A24" t="s">
        <v>56</v>
      </c>
      <c r="B24" t="s">
        <v>9</v>
      </c>
      <c r="C24" t="s">
        <v>10</v>
      </c>
      <c r="D24" t="s">
        <v>54</v>
      </c>
      <c r="E24" t="s">
        <v>55</v>
      </c>
      <c r="F24">
        <v>29.91</v>
      </c>
      <c r="G24">
        <v>29.67</v>
      </c>
      <c r="H24">
        <v>0.31900000000000001</v>
      </c>
    </row>
    <row r="25" spans="1:8" x14ac:dyDescent="0.2">
      <c r="A25" t="s">
        <v>57</v>
      </c>
      <c r="B25" t="s">
        <v>9</v>
      </c>
      <c r="C25" t="s">
        <v>10</v>
      </c>
      <c r="D25" t="s">
        <v>54</v>
      </c>
      <c r="E25" t="s">
        <v>55</v>
      </c>
      <c r="F25">
        <v>29.31</v>
      </c>
      <c r="G25">
        <v>29.67</v>
      </c>
      <c r="H25">
        <v>0.31900000000000001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C826-CF9F-4562-9A02-EDC435A3F431}">
  <dimension ref="A1"/>
  <sheetViews>
    <sheetView workbookViewId="0">
      <selection activeCell="O16" sqref="O16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3"/>
  <sheetViews>
    <sheetView topLeftCell="A3" workbookViewId="0">
      <selection activeCell="M15" sqref="M15"/>
    </sheetView>
  </sheetViews>
  <sheetFormatPr baseColWidth="10" defaultColWidth="8.83203125" defaultRowHeight="15" x14ac:dyDescent="0.2"/>
  <cols>
    <col min="12" max="12" width="9.832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3" x14ac:dyDescent="0.2">
      <c r="A2" t="s">
        <v>8</v>
      </c>
      <c r="B2" t="s">
        <v>58</v>
      </c>
      <c r="C2" t="s">
        <v>59</v>
      </c>
      <c r="D2" t="s">
        <v>11</v>
      </c>
      <c r="E2" t="s">
        <v>60</v>
      </c>
      <c r="F2">
        <v>7.66</v>
      </c>
      <c r="G2">
        <v>7.9</v>
      </c>
      <c r="H2">
        <v>0.22800000000000001</v>
      </c>
    </row>
    <row r="3" spans="1:13" x14ac:dyDescent="0.2">
      <c r="A3" t="s">
        <v>13</v>
      </c>
      <c r="B3" t="s">
        <v>58</v>
      </c>
      <c r="C3" t="s">
        <v>59</v>
      </c>
      <c r="D3" t="s">
        <v>11</v>
      </c>
      <c r="E3" t="s">
        <v>60</v>
      </c>
      <c r="F3">
        <v>7.94</v>
      </c>
      <c r="G3">
        <v>7.9</v>
      </c>
      <c r="H3">
        <v>0.22800000000000001</v>
      </c>
    </row>
    <row r="4" spans="1:13" x14ac:dyDescent="0.2">
      <c r="A4" t="s">
        <v>15</v>
      </c>
      <c r="B4" t="s">
        <v>58</v>
      </c>
      <c r="C4" t="s">
        <v>59</v>
      </c>
      <c r="D4" t="s">
        <v>11</v>
      </c>
      <c r="E4" t="s">
        <v>60</v>
      </c>
      <c r="F4">
        <v>8.11</v>
      </c>
      <c r="G4">
        <v>7.9</v>
      </c>
      <c r="H4">
        <v>0.22800000000000001</v>
      </c>
    </row>
    <row r="5" spans="1:13" x14ac:dyDescent="0.2">
      <c r="A5" t="s">
        <v>16</v>
      </c>
      <c r="B5" t="s">
        <v>58</v>
      </c>
      <c r="C5" t="s">
        <v>59</v>
      </c>
      <c r="D5" t="s">
        <v>17</v>
      </c>
      <c r="E5" t="s">
        <v>61</v>
      </c>
      <c r="F5">
        <v>8.92</v>
      </c>
      <c r="G5">
        <v>8.89</v>
      </c>
      <c r="H5">
        <v>3.7999999999999999E-2</v>
      </c>
    </row>
    <row r="6" spans="1:13" x14ac:dyDescent="0.2">
      <c r="A6" t="s">
        <v>20</v>
      </c>
      <c r="B6" t="s">
        <v>58</v>
      </c>
      <c r="C6" t="s">
        <v>59</v>
      </c>
      <c r="D6" t="s">
        <v>17</v>
      </c>
      <c r="E6" t="s">
        <v>61</v>
      </c>
      <c r="F6">
        <v>8.86</v>
      </c>
      <c r="G6">
        <v>8.89</v>
      </c>
      <c r="H6">
        <v>3.7999999999999999E-2</v>
      </c>
    </row>
    <row r="7" spans="1:13" x14ac:dyDescent="0.2">
      <c r="A7" t="s">
        <v>21</v>
      </c>
      <c r="B7" t="s">
        <v>58</v>
      </c>
      <c r="C7" t="s">
        <v>59</v>
      </c>
      <c r="D7" t="s">
        <v>22</v>
      </c>
      <c r="E7" t="s">
        <v>62</v>
      </c>
      <c r="F7">
        <v>9.27</v>
      </c>
      <c r="G7">
        <v>9.16</v>
      </c>
      <c r="H7">
        <v>0.151</v>
      </c>
    </row>
    <row r="8" spans="1:13" x14ac:dyDescent="0.2">
      <c r="A8" t="s">
        <v>25</v>
      </c>
      <c r="B8" t="s">
        <v>58</v>
      </c>
      <c r="C8" t="s">
        <v>59</v>
      </c>
      <c r="D8" t="s">
        <v>22</v>
      </c>
      <c r="E8" t="s">
        <v>62</v>
      </c>
      <c r="F8">
        <v>9.0500000000000007</v>
      </c>
      <c r="G8">
        <v>9.16</v>
      </c>
      <c r="H8">
        <v>0.151</v>
      </c>
      <c r="J8" t="s">
        <v>63</v>
      </c>
      <c r="K8">
        <f>AVERAGE(F9:F11)</f>
        <v>10.946666666666665</v>
      </c>
      <c r="L8">
        <f>10000</f>
        <v>10000</v>
      </c>
      <c r="M8">
        <f>K8/$K$8</f>
        <v>1</v>
      </c>
    </row>
    <row r="9" spans="1:13" x14ac:dyDescent="0.2">
      <c r="A9" t="s">
        <v>26</v>
      </c>
      <c r="B9" t="s">
        <v>58</v>
      </c>
      <c r="C9" t="s">
        <v>59</v>
      </c>
      <c r="D9" t="s">
        <v>27</v>
      </c>
      <c r="E9" t="s">
        <v>63</v>
      </c>
      <c r="F9">
        <v>10.96</v>
      </c>
      <c r="G9">
        <v>10.95</v>
      </c>
      <c r="H9">
        <v>1.0999999999999999E-2</v>
      </c>
      <c r="J9" t="s">
        <v>64</v>
      </c>
      <c r="K9">
        <f>AVERAGE(F12:F14)</f>
        <v>13.950000000000001</v>
      </c>
      <c r="L9">
        <f>100000</f>
        <v>100000</v>
      </c>
      <c r="M9">
        <f>2^(K9-$K$8)</f>
        <v>8.0185052947373947</v>
      </c>
    </row>
    <row r="10" spans="1:13" x14ac:dyDescent="0.2">
      <c r="A10" t="s">
        <v>29</v>
      </c>
      <c r="B10" t="s">
        <v>58</v>
      </c>
      <c r="C10" t="s">
        <v>59</v>
      </c>
      <c r="D10" t="s">
        <v>27</v>
      </c>
      <c r="E10" t="s">
        <v>63</v>
      </c>
      <c r="F10">
        <v>10.94</v>
      </c>
      <c r="G10">
        <v>10.95</v>
      </c>
      <c r="H10">
        <v>1.0999999999999999E-2</v>
      </c>
      <c r="J10" t="s">
        <v>65</v>
      </c>
      <c r="K10">
        <f>AVERAGE(F15:F17)</f>
        <v>16.286666666666665</v>
      </c>
      <c r="L10">
        <f>1000000</f>
        <v>1000000</v>
      </c>
      <c r="M10">
        <f>2^(K10-$K$8)</f>
        <v>40.504211007048951</v>
      </c>
    </row>
    <row r="11" spans="1:13" x14ac:dyDescent="0.2">
      <c r="A11" t="s">
        <v>30</v>
      </c>
      <c r="B11" t="s">
        <v>58</v>
      </c>
      <c r="C11" t="s">
        <v>59</v>
      </c>
      <c r="D11" t="s">
        <v>27</v>
      </c>
      <c r="E11" t="s">
        <v>63</v>
      </c>
      <c r="F11">
        <v>10.94</v>
      </c>
      <c r="G11">
        <v>10.95</v>
      </c>
      <c r="H11">
        <v>1.0999999999999999E-2</v>
      </c>
      <c r="J11" t="s">
        <v>66</v>
      </c>
      <c r="K11">
        <f>AVERAGE(F18:F20)</f>
        <v>19.09333333333333</v>
      </c>
      <c r="L11">
        <f>10000000</f>
        <v>10000000</v>
      </c>
      <c r="M11">
        <f>2^(K11-$K$8)</f>
        <v>283.39424808839863</v>
      </c>
    </row>
    <row r="12" spans="1:13" x14ac:dyDescent="0.2">
      <c r="A12" t="s">
        <v>31</v>
      </c>
      <c r="B12" t="s">
        <v>58</v>
      </c>
      <c r="C12" t="s">
        <v>59</v>
      </c>
      <c r="D12" t="s">
        <v>32</v>
      </c>
      <c r="E12" t="s">
        <v>64</v>
      </c>
      <c r="F12">
        <v>14.18</v>
      </c>
      <c r="G12">
        <v>13.95</v>
      </c>
      <c r="H12">
        <v>0.20200000000000001</v>
      </c>
      <c r="J12" t="s">
        <v>67</v>
      </c>
      <c r="K12">
        <f>AVERAGE(F21:F23)</f>
        <v>21.546666666666667</v>
      </c>
      <c r="L12">
        <f>100000000</f>
        <v>100000000</v>
      </c>
      <c r="M12">
        <f>2^(K12-$K$8)</f>
        <v>1552.0937641066491</v>
      </c>
    </row>
    <row r="13" spans="1:13" x14ac:dyDescent="0.2">
      <c r="A13" t="s">
        <v>34</v>
      </c>
      <c r="B13" t="s">
        <v>58</v>
      </c>
      <c r="C13" t="s">
        <v>59</v>
      </c>
      <c r="D13" t="s">
        <v>32</v>
      </c>
      <c r="E13" t="s">
        <v>64</v>
      </c>
      <c r="F13">
        <v>13.88</v>
      </c>
      <c r="G13">
        <v>13.95</v>
      </c>
      <c r="H13">
        <v>0.20200000000000001</v>
      </c>
    </row>
    <row r="14" spans="1:13" x14ac:dyDescent="0.2">
      <c r="A14" t="s">
        <v>35</v>
      </c>
      <c r="B14" t="s">
        <v>58</v>
      </c>
      <c r="C14" t="s">
        <v>59</v>
      </c>
      <c r="D14" t="s">
        <v>32</v>
      </c>
      <c r="E14" t="s">
        <v>64</v>
      </c>
      <c r="F14">
        <v>13.79</v>
      </c>
      <c r="G14">
        <v>13.95</v>
      </c>
      <c r="H14">
        <v>0.20200000000000001</v>
      </c>
    </row>
    <row r="15" spans="1:13" x14ac:dyDescent="0.2">
      <c r="A15" t="s">
        <v>36</v>
      </c>
      <c r="B15" t="s">
        <v>58</v>
      </c>
      <c r="C15" t="s">
        <v>59</v>
      </c>
      <c r="D15" t="s">
        <v>37</v>
      </c>
      <c r="E15" t="s">
        <v>65</v>
      </c>
      <c r="F15">
        <v>16.37</v>
      </c>
      <c r="G15">
        <v>16.29</v>
      </c>
      <c r="H15">
        <v>0.125</v>
      </c>
    </row>
    <row r="16" spans="1:13" x14ac:dyDescent="0.2">
      <c r="A16" t="s">
        <v>39</v>
      </c>
      <c r="B16" t="s">
        <v>58</v>
      </c>
      <c r="C16" t="s">
        <v>59</v>
      </c>
      <c r="D16" t="s">
        <v>37</v>
      </c>
      <c r="E16" t="s">
        <v>65</v>
      </c>
      <c r="F16">
        <v>16.350000000000001</v>
      </c>
      <c r="G16">
        <v>16.29</v>
      </c>
      <c r="H16">
        <v>0.125</v>
      </c>
    </row>
    <row r="17" spans="1:8" x14ac:dyDescent="0.2">
      <c r="A17" t="s">
        <v>40</v>
      </c>
      <c r="B17" t="s">
        <v>58</v>
      </c>
      <c r="C17" t="s">
        <v>59</v>
      </c>
      <c r="D17" t="s">
        <v>37</v>
      </c>
      <c r="E17" t="s">
        <v>65</v>
      </c>
      <c r="F17">
        <v>16.14</v>
      </c>
      <c r="G17">
        <v>16.29</v>
      </c>
      <c r="H17">
        <v>0.125</v>
      </c>
    </row>
    <row r="18" spans="1:8" x14ac:dyDescent="0.2">
      <c r="A18" t="s">
        <v>41</v>
      </c>
      <c r="B18" t="s">
        <v>58</v>
      </c>
      <c r="C18" t="s">
        <v>59</v>
      </c>
      <c r="D18" t="s">
        <v>42</v>
      </c>
      <c r="E18" t="s">
        <v>66</v>
      </c>
      <c r="F18">
        <v>19.29</v>
      </c>
      <c r="G18">
        <v>19.100000000000001</v>
      </c>
      <c r="H18">
        <v>0.182</v>
      </c>
    </row>
    <row r="19" spans="1:8" x14ac:dyDescent="0.2">
      <c r="A19" t="s">
        <v>44</v>
      </c>
      <c r="B19" t="s">
        <v>58</v>
      </c>
      <c r="C19" t="s">
        <v>59</v>
      </c>
      <c r="D19" t="s">
        <v>42</v>
      </c>
      <c r="E19" t="s">
        <v>66</v>
      </c>
      <c r="F19">
        <v>19.059999999999999</v>
      </c>
      <c r="G19">
        <v>19.100000000000001</v>
      </c>
      <c r="H19">
        <v>0.182</v>
      </c>
    </row>
    <row r="20" spans="1:8" x14ac:dyDescent="0.2">
      <c r="A20" t="s">
        <v>45</v>
      </c>
      <c r="B20" t="s">
        <v>58</v>
      </c>
      <c r="C20" t="s">
        <v>59</v>
      </c>
      <c r="D20" t="s">
        <v>42</v>
      </c>
      <c r="E20" t="s">
        <v>66</v>
      </c>
      <c r="F20">
        <v>18.93</v>
      </c>
      <c r="G20">
        <v>19.100000000000001</v>
      </c>
      <c r="H20">
        <v>0.182</v>
      </c>
    </row>
    <row r="21" spans="1:8" x14ac:dyDescent="0.2">
      <c r="A21" t="s">
        <v>53</v>
      </c>
      <c r="B21" t="s">
        <v>58</v>
      </c>
      <c r="C21" t="s">
        <v>59</v>
      </c>
      <c r="D21" t="s">
        <v>54</v>
      </c>
      <c r="E21" t="s">
        <v>67</v>
      </c>
      <c r="F21">
        <v>21.71</v>
      </c>
      <c r="G21">
        <v>21.55</v>
      </c>
      <c r="H21">
        <v>0.14000000000000001</v>
      </c>
    </row>
    <row r="22" spans="1:8" x14ac:dyDescent="0.2">
      <c r="A22" t="s">
        <v>56</v>
      </c>
      <c r="B22" t="s">
        <v>58</v>
      </c>
      <c r="C22" t="s">
        <v>59</v>
      </c>
      <c r="D22" t="s">
        <v>54</v>
      </c>
      <c r="E22" t="s">
        <v>67</v>
      </c>
      <c r="F22">
        <v>21.45</v>
      </c>
      <c r="G22">
        <v>21.55</v>
      </c>
      <c r="H22">
        <v>0.14000000000000001</v>
      </c>
    </row>
    <row r="23" spans="1:8" x14ac:dyDescent="0.2">
      <c r="A23" t="s">
        <v>57</v>
      </c>
      <c r="B23" t="s">
        <v>58</v>
      </c>
      <c r="C23" t="s">
        <v>59</v>
      </c>
      <c r="D23" t="s">
        <v>54</v>
      </c>
      <c r="E23" t="s">
        <v>67</v>
      </c>
      <c r="F23">
        <v>21.48</v>
      </c>
      <c r="G23">
        <v>21.55</v>
      </c>
      <c r="H23">
        <v>0.14000000000000001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topLeftCell="A2" workbookViewId="0">
      <selection activeCell="O7" sqref="O7"/>
    </sheetView>
  </sheetViews>
  <sheetFormatPr baseColWidth="10" defaultColWidth="8.83203125" defaultRowHeight="1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3" x14ac:dyDescent="0.2">
      <c r="A2" t="s">
        <v>8</v>
      </c>
      <c r="B2" t="s">
        <v>58</v>
      </c>
      <c r="C2" t="s">
        <v>59</v>
      </c>
      <c r="D2" t="s">
        <v>11</v>
      </c>
      <c r="E2" t="s">
        <v>68</v>
      </c>
      <c r="F2">
        <v>20.39</v>
      </c>
      <c r="G2">
        <v>20.149999999999999</v>
      </c>
      <c r="H2">
        <v>0.26800000000000002</v>
      </c>
    </row>
    <row r="3" spans="1:13" x14ac:dyDescent="0.2">
      <c r="A3" t="s">
        <v>13</v>
      </c>
      <c r="B3" t="s">
        <v>58</v>
      </c>
      <c r="C3" t="s">
        <v>59</v>
      </c>
      <c r="D3" t="s">
        <v>11</v>
      </c>
      <c r="E3" t="s">
        <v>68</v>
      </c>
      <c r="F3">
        <v>19.86</v>
      </c>
      <c r="G3">
        <v>20.149999999999999</v>
      </c>
      <c r="H3">
        <v>0.26800000000000002</v>
      </c>
    </row>
    <row r="4" spans="1:13" x14ac:dyDescent="0.2">
      <c r="A4" t="s">
        <v>15</v>
      </c>
      <c r="B4" t="s">
        <v>58</v>
      </c>
      <c r="C4" t="s">
        <v>59</v>
      </c>
      <c r="D4" t="s">
        <v>11</v>
      </c>
      <c r="E4" t="s">
        <v>68</v>
      </c>
      <c r="F4">
        <v>20.2</v>
      </c>
      <c r="G4">
        <v>20.149999999999999</v>
      </c>
      <c r="H4">
        <v>0.26800000000000002</v>
      </c>
      <c r="J4" t="s">
        <v>68</v>
      </c>
      <c r="K4">
        <f>AVERAGE(F2:F4)</f>
        <v>20.150000000000002</v>
      </c>
      <c r="M4">
        <f t="shared" ref="M4:M10" si="0">2^(K4-$K$4)</f>
        <v>1</v>
      </c>
    </row>
    <row r="5" spans="1:13" x14ac:dyDescent="0.2">
      <c r="A5" t="s">
        <v>16</v>
      </c>
      <c r="B5" t="s">
        <v>58</v>
      </c>
      <c r="C5" t="s">
        <v>59</v>
      </c>
      <c r="D5" t="s">
        <v>17</v>
      </c>
      <c r="E5" t="s">
        <v>69</v>
      </c>
      <c r="F5">
        <v>21.45</v>
      </c>
      <c r="G5">
        <v>21.38</v>
      </c>
      <c r="H5">
        <v>6.3E-2</v>
      </c>
      <c r="J5" t="s">
        <v>69</v>
      </c>
      <c r="K5">
        <f>AVERAGE(F5:F7)</f>
        <v>21.38</v>
      </c>
      <c r="M5">
        <f t="shared" si="0"/>
        <v>2.3456698984637523</v>
      </c>
    </row>
    <row r="6" spans="1:13" x14ac:dyDescent="0.2">
      <c r="A6" t="s">
        <v>19</v>
      </c>
      <c r="B6" t="s">
        <v>58</v>
      </c>
      <c r="C6" t="s">
        <v>59</v>
      </c>
      <c r="D6" t="s">
        <v>17</v>
      </c>
      <c r="E6" t="s">
        <v>69</v>
      </c>
      <c r="F6">
        <v>21.33</v>
      </c>
      <c r="G6">
        <v>21.38</v>
      </c>
      <c r="H6">
        <v>6.3E-2</v>
      </c>
      <c r="J6" t="s">
        <v>70</v>
      </c>
      <c r="K6">
        <f>AVERAGE(F8:F10)</f>
        <v>27.373333333333335</v>
      </c>
      <c r="L6">
        <v>400</v>
      </c>
      <c r="M6">
        <f t="shared" si="0"/>
        <v>149.43075888089226</v>
      </c>
    </row>
    <row r="7" spans="1:13" x14ac:dyDescent="0.2">
      <c r="A7" t="s">
        <v>20</v>
      </c>
      <c r="B7" t="s">
        <v>58</v>
      </c>
      <c r="C7" t="s">
        <v>59</v>
      </c>
      <c r="D7" t="s">
        <v>17</v>
      </c>
      <c r="E7" t="s">
        <v>69</v>
      </c>
      <c r="F7">
        <v>21.36</v>
      </c>
      <c r="G7">
        <v>21.38</v>
      </c>
      <c r="H7">
        <v>6.3E-2</v>
      </c>
      <c r="J7" t="s">
        <v>71</v>
      </c>
      <c r="K7">
        <f>AVERAGE(F11:F13)</f>
        <v>27.573333333333334</v>
      </c>
      <c r="L7">
        <v>800</v>
      </c>
      <c r="M7">
        <f t="shared" si="0"/>
        <v>171.65086691243954</v>
      </c>
    </row>
    <row r="8" spans="1:13" x14ac:dyDescent="0.2">
      <c r="A8" t="s">
        <v>21</v>
      </c>
      <c r="B8" t="s">
        <v>58</v>
      </c>
      <c r="C8" t="s">
        <v>59</v>
      </c>
      <c r="D8" t="s">
        <v>22</v>
      </c>
      <c r="E8" t="s">
        <v>70</v>
      </c>
      <c r="F8">
        <v>27.49</v>
      </c>
      <c r="G8">
        <v>27.37</v>
      </c>
      <c r="H8">
        <v>9.7000000000000003E-2</v>
      </c>
      <c r="J8" t="s">
        <v>72</v>
      </c>
      <c r="K8">
        <f>AVERAGE(F14:F16)</f>
        <v>28.36</v>
      </c>
      <c r="L8">
        <v>1600</v>
      </c>
      <c r="M8">
        <f t="shared" si="0"/>
        <v>296.11217507975311</v>
      </c>
    </row>
    <row r="9" spans="1:13" x14ac:dyDescent="0.2">
      <c r="A9" t="s">
        <v>24</v>
      </c>
      <c r="B9" t="s">
        <v>58</v>
      </c>
      <c r="C9" t="s">
        <v>59</v>
      </c>
      <c r="D9" t="s">
        <v>22</v>
      </c>
      <c r="E9" t="s">
        <v>70</v>
      </c>
      <c r="F9">
        <v>27.31</v>
      </c>
      <c r="G9">
        <v>27.37</v>
      </c>
      <c r="H9">
        <v>9.7000000000000003E-2</v>
      </c>
      <c r="J9" t="s">
        <v>73</v>
      </c>
      <c r="K9">
        <f>AVERAGE(F17:F19)</f>
        <v>29.716666666666669</v>
      </c>
      <c r="L9">
        <v>3200</v>
      </c>
      <c r="M9">
        <f t="shared" si="0"/>
        <v>758.32194677072039</v>
      </c>
    </row>
    <row r="10" spans="1:13" x14ac:dyDescent="0.2">
      <c r="A10" t="s">
        <v>25</v>
      </c>
      <c r="B10" t="s">
        <v>58</v>
      </c>
      <c r="C10" t="s">
        <v>59</v>
      </c>
      <c r="D10" t="s">
        <v>22</v>
      </c>
      <c r="E10" t="s">
        <v>70</v>
      </c>
      <c r="F10">
        <v>27.32</v>
      </c>
      <c r="G10">
        <v>27.37</v>
      </c>
      <c r="H10">
        <v>9.7000000000000003E-2</v>
      </c>
      <c r="J10" t="s">
        <v>74</v>
      </c>
      <c r="K10">
        <f>AVERAGE(F20:F22)</f>
        <v>29.81</v>
      </c>
      <c r="L10">
        <v>6400</v>
      </c>
      <c r="M10">
        <f t="shared" si="0"/>
        <v>809.00230334809589</v>
      </c>
    </row>
    <row r="11" spans="1:13" x14ac:dyDescent="0.2">
      <c r="A11" t="s">
        <v>26</v>
      </c>
      <c r="B11" t="s">
        <v>58</v>
      </c>
      <c r="C11" t="s">
        <v>59</v>
      </c>
      <c r="D11" t="s">
        <v>27</v>
      </c>
      <c r="E11" t="s">
        <v>71</v>
      </c>
      <c r="F11">
        <v>27.78</v>
      </c>
      <c r="G11">
        <v>27.57</v>
      </c>
      <c r="H11">
        <v>0.185</v>
      </c>
    </row>
    <row r="12" spans="1:13" x14ac:dyDescent="0.2">
      <c r="A12" t="s">
        <v>29</v>
      </c>
      <c r="B12" t="s">
        <v>58</v>
      </c>
      <c r="C12" t="s">
        <v>59</v>
      </c>
      <c r="D12" t="s">
        <v>27</v>
      </c>
      <c r="E12" t="s">
        <v>71</v>
      </c>
      <c r="F12">
        <v>27.43</v>
      </c>
      <c r="G12">
        <v>27.57</v>
      </c>
      <c r="H12">
        <v>0.185</v>
      </c>
    </row>
    <row r="13" spans="1:13" x14ac:dyDescent="0.2">
      <c r="A13" t="s">
        <v>30</v>
      </c>
      <c r="B13" t="s">
        <v>58</v>
      </c>
      <c r="C13" t="s">
        <v>59</v>
      </c>
      <c r="D13" t="s">
        <v>27</v>
      </c>
      <c r="E13" t="s">
        <v>71</v>
      </c>
      <c r="F13">
        <v>27.51</v>
      </c>
      <c r="G13">
        <v>27.57</v>
      </c>
      <c r="H13">
        <v>0.185</v>
      </c>
    </row>
    <row r="14" spans="1:13" x14ac:dyDescent="0.2">
      <c r="A14" t="s">
        <v>31</v>
      </c>
      <c r="B14" t="s">
        <v>58</v>
      </c>
      <c r="C14" t="s">
        <v>59</v>
      </c>
      <c r="D14" t="s">
        <v>32</v>
      </c>
      <c r="E14" t="s">
        <v>72</v>
      </c>
      <c r="F14">
        <v>28.23</v>
      </c>
      <c r="G14">
        <v>28.36</v>
      </c>
      <c r="H14">
        <v>0.16700000000000001</v>
      </c>
    </row>
    <row r="15" spans="1:13" x14ac:dyDescent="0.2">
      <c r="A15" t="s">
        <v>34</v>
      </c>
      <c r="B15" t="s">
        <v>58</v>
      </c>
      <c r="C15" t="s">
        <v>59</v>
      </c>
      <c r="D15" t="s">
        <v>32</v>
      </c>
      <c r="E15" t="s">
        <v>72</v>
      </c>
      <c r="F15">
        <v>28.55</v>
      </c>
      <c r="G15">
        <v>28.36</v>
      </c>
      <c r="H15">
        <v>0.16700000000000001</v>
      </c>
    </row>
    <row r="16" spans="1:13" x14ac:dyDescent="0.2">
      <c r="A16" t="s">
        <v>35</v>
      </c>
      <c r="B16" t="s">
        <v>58</v>
      </c>
      <c r="C16" t="s">
        <v>59</v>
      </c>
      <c r="D16" t="s">
        <v>32</v>
      </c>
      <c r="E16" t="s">
        <v>72</v>
      </c>
      <c r="F16">
        <v>28.3</v>
      </c>
      <c r="G16">
        <v>28.36</v>
      </c>
      <c r="H16">
        <v>0.16700000000000001</v>
      </c>
    </row>
    <row r="17" spans="1:8" x14ac:dyDescent="0.2">
      <c r="A17" t="s">
        <v>36</v>
      </c>
      <c r="B17" t="s">
        <v>58</v>
      </c>
      <c r="C17" t="s">
        <v>59</v>
      </c>
      <c r="D17" t="s">
        <v>37</v>
      </c>
      <c r="E17" t="s">
        <v>73</v>
      </c>
      <c r="F17">
        <v>29.55</v>
      </c>
      <c r="G17">
        <v>29.72</v>
      </c>
      <c r="H17">
        <v>0.30399999999999999</v>
      </c>
    </row>
    <row r="18" spans="1:8" x14ac:dyDescent="0.2">
      <c r="A18" t="s">
        <v>39</v>
      </c>
      <c r="B18" t="s">
        <v>58</v>
      </c>
      <c r="C18" t="s">
        <v>59</v>
      </c>
      <c r="D18" t="s">
        <v>37</v>
      </c>
      <c r="E18" t="s">
        <v>73</v>
      </c>
      <c r="F18">
        <v>29.53</v>
      </c>
      <c r="G18">
        <v>29.72</v>
      </c>
      <c r="H18">
        <v>0.30399999999999999</v>
      </c>
    </row>
    <row r="19" spans="1:8" x14ac:dyDescent="0.2">
      <c r="A19" t="s">
        <v>40</v>
      </c>
      <c r="B19" t="s">
        <v>58</v>
      </c>
      <c r="C19" t="s">
        <v>59</v>
      </c>
      <c r="D19" t="s">
        <v>37</v>
      </c>
      <c r="E19" t="s">
        <v>73</v>
      </c>
      <c r="F19">
        <v>30.07</v>
      </c>
      <c r="G19">
        <v>29.72</v>
      </c>
      <c r="H19">
        <v>0.30399999999999999</v>
      </c>
    </row>
    <row r="20" spans="1:8" x14ac:dyDescent="0.2">
      <c r="A20" t="s">
        <v>41</v>
      </c>
      <c r="B20" t="s">
        <v>58</v>
      </c>
      <c r="C20" t="s">
        <v>59</v>
      </c>
      <c r="D20" t="s">
        <v>42</v>
      </c>
      <c r="E20" t="s">
        <v>74</v>
      </c>
      <c r="F20">
        <v>30.06</v>
      </c>
      <c r="G20">
        <v>29.81</v>
      </c>
      <c r="H20">
        <v>0.25</v>
      </c>
    </row>
    <row r="21" spans="1:8" x14ac:dyDescent="0.2">
      <c r="A21" t="s">
        <v>44</v>
      </c>
      <c r="B21" t="s">
        <v>58</v>
      </c>
      <c r="C21" t="s">
        <v>59</v>
      </c>
      <c r="D21" t="s">
        <v>42</v>
      </c>
      <c r="E21" t="s">
        <v>74</v>
      </c>
      <c r="F21">
        <v>29.81</v>
      </c>
      <c r="G21">
        <v>29.81</v>
      </c>
      <c r="H21">
        <v>0.25</v>
      </c>
    </row>
    <row r="22" spans="1:8" x14ac:dyDescent="0.2">
      <c r="A22" t="s">
        <v>45</v>
      </c>
      <c r="B22" t="s">
        <v>58</v>
      </c>
      <c r="C22" t="s">
        <v>59</v>
      </c>
      <c r="D22" t="s">
        <v>42</v>
      </c>
      <c r="E22" t="s">
        <v>74</v>
      </c>
      <c r="F22">
        <v>29.56</v>
      </c>
      <c r="G22">
        <v>29.81</v>
      </c>
      <c r="H22">
        <v>0.25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Molar calculations</vt:lpstr>
      <vt:lpstr>legend</vt:lpstr>
      <vt:lpstr>circ log </vt:lpstr>
      <vt:lpstr>circ X2 (starting at 10M)</vt:lpstr>
      <vt:lpstr>graphs</vt:lpstr>
      <vt:lpstr>miRNA log</vt:lpstr>
      <vt:lpstr>miRNA X2 (starting at 100M)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QPCR</dc:creator>
  <cp:lastModifiedBy>Microsoft Office User</cp:lastModifiedBy>
  <dcterms:created xsi:type="dcterms:W3CDTF">2020-06-21T15:09:12Z</dcterms:created>
  <dcterms:modified xsi:type="dcterms:W3CDTF">2020-06-25T13:02:59Z</dcterms:modified>
</cp:coreProperties>
</file>