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6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7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8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9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10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 codeName="{172E4E1F-E5EF-0DF4-AAB5-FFAA808CBF9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X:\D Documents\Work\Julkaisut\REE Kirja\Final chapters\Electronic materials\Chapter 5\"/>
    </mc:Choice>
  </mc:AlternateContent>
  <xr:revisionPtr revIDLastSave="0" documentId="13_ncr:1_{92803913-A15C-402A-A2D0-1822B85AA113}" xr6:coauthVersionLast="47" xr6:coauthVersionMax="47" xr10:uidLastSave="{00000000-0000-0000-0000-000000000000}"/>
  <bookViews>
    <workbookView xWindow="-110" yWindow="-110" windowWidth="19420" windowHeight="11620" activeTab="2" xr2:uid="{1381F901-C639-4D93-AB0F-E20FD5BB85AA}"/>
  </bookViews>
  <sheets>
    <sheet name="Power curve" sheetId="1" r:id="rId1"/>
    <sheet name="Step function" sheetId="2" r:id="rId2"/>
    <sheet name="CP and CT" sheetId="3" r:id="rId3"/>
  </sheets>
  <functionGroups builtInGroupCount="19"/>
  <definedNames>
    <definedName name="solver_adj" localSheetId="1" hidden="1">'Step function'!$B$22</definedName>
    <definedName name="solver_cvg" localSheetId="1" hidden="1">0.0001</definedName>
    <definedName name="solver_drv" localSheetId="1" hidden="1">1</definedName>
    <definedName name="solver_eng" localSheetId="1" hidden="1">1</definedName>
    <definedName name="solver_est" localSheetId="1" hidden="1">1</definedName>
    <definedName name="solver_itr" localSheetId="1" hidden="1">2147483647</definedName>
    <definedName name="solver_mip" localSheetId="1" hidden="1">2147483647</definedName>
    <definedName name="solver_mni" localSheetId="1" hidden="1">30</definedName>
    <definedName name="solver_mrt" localSheetId="1" hidden="1">0.075</definedName>
    <definedName name="solver_msl" localSheetId="1" hidden="1">2</definedName>
    <definedName name="solver_neg" localSheetId="1" hidden="1">1</definedName>
    <definedName name="solver_nod" localSheetId="1" hidden="1">2147483647</definedName>
    <definedName name="solver_num" localSheetId="1" hidden="1">0</definedName>
    <definedName name="solver_nwt" localSheetId="1" hidden="1">1</definedName>
    <definedName name="solver_opt" localSheetId="1" hidden="1">'Step function'!$G$22</definedName>
    <definedName name="solver_pre" localSheetId="1" hidden="1">0.000001</definedName>
    <definedName name="solver_rbv" localSheetId="1" hidden="1">1</definedName>
    <definedName name="solver_rlx" localSheetId="1" hidden="1">2</definedName>
    <definedName name="solver_rsd" localSheetId="1" hidden="1">0</definedName>
    <definedName name="solver_scl" localSheetId="1" hidden="1">1</definedName>
    <definedName name="solver_sho" localSheetId="1" hidden="1">2</definedName>
    <definedName name="solver_ssz" localSheetId="1" hidden="1">100</definedName>
    <definedName name="solver_tim" localSheetId="1" hidden="1">2147483647</definedName>
    <definedName name="solver_tol" localSheetId="1" hidden="1">0.01</definedName>
    <definedName name="solver_typ" localSheetId="1" hidden="1">3</definedName>
    <definedName name="solver_val" localSheetId="1" hidden="1">0.666666</definedName>
    <definedName name="solver_ver" localSheetId="1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8" i="1" l="1"/>
  <c r="C10" i="1"/>
  <c r="B10" i="1"/>
  <c r="J4" i="1"/>
  <c r="J13" i="1" s="1"/>
  <c r="F4" i="1"/>
  <c r="F20" i="1" s="1"/>
  <c r="F91" i="1"/>
  <c r="G91" i="1" s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K10" i="1"/>
  <c r="G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J58" i="1"/>
  <c r="K58" i="1" s="1"/>
  <c r="J124" i="1"/>
  <c r="K124" i="1" s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C25" i="1" s="1"/>
  <c r="B26" i="1"/>
  <c r="C26" i="1" s="1"/>
  <c r="B27" i="1"/>
  <c r="C27" i="1" s="1"/>
  <c r="B28" i="1"/>
  <c r="C28" i="1" s="1"/>
  <c r="B29" i="1"/>
  <c r="C29" i="1" s="1"/>
  <c r="B30" i="1"/>
  <c r="C30" i="1" s="1"/>
  <c r="B31" i="1"/>
  <c r="C31" i="1" s="1"/>
  <c r="B32" i="1"/>
  <c r="C32" i="1" s="1"/>
  <c r="B33" i="1"/>
  <c r="C33" i="1" s="1"/>
  <c r="B34" i="1"/>
  <c r="C34" i="1" s="1"/>
  <c r="B35" i="1"/>
  <c r="C35" i="1" s="1"/>
  <c r="B36" i="1"/>
  <c r="C36" i="1" s="1"/>
  <c r="B37" i="1"/>
  <c r="C37" i="1" s="1"/>
  <c r="B38" i="1"/>
  <c r="C38" i="1" s="1"/>
  <c r="B39" i="1"/>
  <c r="C39" i="1" s="1"/>
  <c r="B40" i="1"/>
  <c r="C40" i="1" s="1"/>
  <c r="B41" i="1"/>
  <c r="C41" i="1" s="1"/>
  <c r="B42" i="1"/>
  <c r="C42" i="1" s="1"/>
  <c r="B43" i="1"/>
  <c r="C43" i="1" s="1"/>
  <c r="B44" i="1"/>
  <c r="C44" i="1" s="1"/>
  <c r="B45" i="1"/>
  <c r="C45" i="1" s="1"/>
  <c r="B46" i="1"/>
  <c r="C46" i="1" s="1"/>
  <c r="B47" i="1"/>
  <c r="C47" i="1" s="1"/>
  <c r="B48" i="1"/>
  <c r="C48" i="1" s="1"/>
  <c r="B49" i="1"/>
  <c r="C49" i="1" s="1"/>
  <c r="B50" i="1"/>
  <c r="C50" i="1" s="1"/>
  <c r="B51" i="1"/>
  <c r="C51" i="1" s="1"/>
  <c r="B52" i="1"/>
  <c r="C52" i="1" s="1"/>
  <c r="B53" i="1"/>
  <c r="C53" i="1" s="1"/>
  <c r="B54" i="1"/>
  <c r="C54" i="1" s="1"/>
  <c r="B55" i="1"/>
  <c r="C55" i="1" s="1"/>
  <c r="B56" i="1"/>
  <c r="C56" i="1" s="1"/>
  <c r="B57" i="1"/>
  <c r="C57" i="1" s="1"/>
  <c r="B58" i="1"/>
  <c r="C58" i="1" s="1"/>
  <c r="B59" i="1"/>
  <c r="C59" i="1" s="1"/>
  <c r="B60" i="1"/>
  <c r="C60" i="1" s="1"/>
  <c r="B61" i="1"/>
  <c r="C61" i="1" s="1"/>
  <c r="B62" i="1"/>
  <c r="C62" i="1" s="1"/>
  <c r="B63" i="1"/>
  <c r="C63" i="1" s="1"/>
  <c r="B64" i="1"/>
  <c r="C64" i="1" s="1"/>
  <c r="B65" i="1"/>
  <c r="C65" i="1" s="1"/>
  <c r="B66" i="1"/>
  <c r="C66" i="1" s="1"/>
  <c r="B67" i="1"/>
  <c r="C67" i="1" s="1"/>
  <c r="B68" i="1"/>
  <c r="C68" i="1" s="1"/>
  <c r="B69" i="1"/>
  <c r="C69" i="1" s="1"/>
  <c r="B70" i="1"/>
  <c r="C70" i="1" s="1"/>
  <c r="B71" i="1"/>
  <c r="C71" i="1" s="1"/>
  <c r="B72" i="1"/>
  <c r="C72" i="1" s="1"/>
  <c r="B73" i="1"/>
  <c r="C73" i="1" s="1"/>
  <c r="B74" i="1"/>
  <c r="C74" i="1" s="1"/>
  <c r="B75" i="1"/>
  <c r="C75" i="1" s="1"/>
  <c r="B76" i="1"/>
  <c r="C76" i="1" s="1"/>
  <c r="B77" i="1"/>
  <c r="C77" i="1" s="1"/>
  <c r="B78" i="1"/>
  <c r="C78" i="1" s="1"/>
  <c r="B79" i="1"/>
  <c r="C79" i="1" s="1"/>
  <c r="B80" i="1"/>
  <c r="C80" i="1" s="1"/>
  <c r="B81" i="1"/>
  <c r="C81" i="1" s="1"/>
  <c r="B82" i="1"/>
  <c r="C82" i="1" s="1"/>
  <c r="B83" i="1"/>
  <c r="C83" i="1" s="1"/>
  <c r="B84" i="1"/>
  <c r="C84" i="1" s="1"/>
  <c r="B85" i="1"/>
  <c r="C85" i="1" s="1"/>
  <c r="B86" i="1"/>
  <c r="C86" i="1" s="1"/>
  <c r="B87" i="1"/>
  <c r="C87" i="1" s="1"/>
  <c r="B88" i="1"/>
  <c r="C88" i="1" s="1"/>
  <c r="B89" i="1"/>
  <c r="C89" i="1" s="1"/>
  <c r="B90" i="1"/>
  <c r="C90" i="1" s="1"/>
  <c r="B91" i="1"/>
  <c r="C91" i="1" s="1"/>
  <c r="B92" i="1"/>
  <c r="C92" i="1" s="1"/>
  <c r="B93" i="1"/>
  <c r="C93" i="1" s="1"/>
  <c r="B94" i="1"/>
  <c r="C94" i="1" s="1"/>
  <c r="B95" i="1"/>
  <c r="C95" i="1" s="1"/>
  <c r="B96" i="1"/>
  <c r="C96" i="1" s="1"/>
  <c r="B97" i="1"/>
  <c r="C97" i="1" s="1"/>
  <c r="B98" i="1"/>
  <c r="C98" i="1" s="1"/>
  <c r="B99" i="1"/>
  <c r="C99" i="1" s="1"/>
  <c r="B100" i="1"/>
  <c r="C100" i="1" s="1"/>
  <c r="B101" i="1"/>
  <c r="C101" i="1" s="1"/>
  <c r="B102" i="1"/>
  <c r="C102" i="1" s="1"/>
  <c r="B103" i="1"/>
  <c r="C103" i="1" s="1"/>
  <c r="B104" i="1"/>
  <c r="C104" i="1" s="1"/>
  <c r="B105" i="1"/>
  <c r="C105" i="1" s="1"/>
  <c r="B106" i="1"/>
  <c r="C106" i="1" s="1"/>
  <c r="B107" i="1"/>
  <c r="C107" i="1" s="1"/>
  <c r="B108" i="1"/>
  <c r="C108" i="1" s="1"/>
  <c r="B109" i="1"/>
  <c r="C109" i="1" s="1"/>
  <c r="B110" i="1"/>
  <c r="C110" i="1" s="1"/>
  <c r="B111" i="1"/>
  <c r="C111" i="1" s="1"/>
  <c r="B112" i="1"/>
  <c r="C112" i="1" s="1"/>
  <c r="B113" i="1"/>
  <c r="C113" i="1" s="1"/>
  <c r="B114" i="1"/>
  <c r="C114" i="1" s="1"/>
  <c r="B115" i="1"/>
  <c r="C115" i="1" s="1"/>
  <c r="B116" i="1"/>
  <c r="C116" i="1" s="1"/>
  <c r="B117" i="1"/>
  <c r="C117" i="1" s="1"/>
  <c r="B118" i="1"/>
  <c r="C118" i="1" s="1"/>
  <c r="B119" i="1"/>
  <c r="C119" i="1" s="1"/>
  <c r="B120" i="1"/>
  <c r="C120" i="1" s="1"/>
  <c r="B121" i="1"/>
  <c r="C121" i="1" s="1"/>
  <c r="B122" i="1"/>
  <c r="C122" i="1" s="1"/>
  <c r="B123" i="1"/>
  <c r="C123" i="1" s="1"/>
  <c r="B124" i="1"/>
  <c r="C124" i="1" s="1"/>
  <c r="B125" i="1"/>
  <c r="C125" i="1" s="1"/>
  <c r="B126" i="1"/>
  <c r="C126" i="1" s="1"/>
  <c r="B127" i="1"/>
  <c r="C127" i="1" s="1"/>
  <c r="B128" i="1"/>
  <c r="C128" i="1" s="1"/>
  <c r="B129" i="1"/>
  <c r="C129" i="1" s="1"/>
  <c r="B130" i="1"/>
  <c r="C130" i="1" s="1"/>
  <c r="B131" i="1"/>
  <c r="C131" i="1" s="1"/>
  <c r="B132" i="1"/>
  <c r="C132" i="1" s="1"/>
  <c r="B133" i="1"/>
  <c r="C133" i="1" s="1"/>
  <c r="B134" i="1"/>
  <c r="C134" i="1" s="1"/>
  <c r="B135" i="1"/>
  <c r="C135" i="1" s="1"/>
  <c r="B136" i="1"/>
  <c r="C136" i="1" s="1"/>
  <c r="B137" i="1"/>
  <c r="C137" i="1" s="1"/>
  <c r="B138" i="1"/>
  <c r="C138" i="1" s="1"/>
  <c r="B139" i="1"/>
  <c r="C139" i="1" s="1"/>
  <c r="B140" i="1"/>
  <c r="C140" i="1" s="1"/>
  <c r="B141" i="1"/>
  <c r="C141" i="1" s="1"/>
  <c r="B142" i="1"/>
  <c r="C142" i="1" s="1"/>
  <c r="B143" i="1"/>
  <c r="C143" i="1" s="1"/>
  <c r="B144" i="1"/>
  <c r="C144" i="1" s="1"/>
  <c r="B145" i="1"/>
  <c r="C145" i="1" s="1"/>
  <c r="B146" i="1"/>
  <c r="C146" i="1" s="1"/>
  <c r="B147" i="1"/>
  <c r="C147" i="1" s="1"/>
  <c r="B148" i="1"/>
  <c r="C148" i="1" s="1"/>
  <c r="B149" i="1"/>
  <c r="C149" i="1" s="1"/>
  <c r="B150" i="1"/>
  <c r="C150" i="1" s="1"/>
  <c r="B151" i="1"/>
  <c r="C151" i="1" s="1"/>
  <c r="B152" i="1"/>
  <c r="C152" i="1" s="1"/>
  <c r="B153" i="1"/>
  <c r="C153" i="1" s="1"/>
  <c r="B154" i="1"/>
  <c r="C154" i="1" s="1"/>
  <c r="B155" i="1"/>
  <c r="C155" i="1" s="1"/>
  <c r="B156" i="1"/>
  <c r="C156" i="1" s="1"/>
  <c r="B157" i="1"/>
  <c r="C157" i="1" s="1"/>
  <c r="B158" i="1"/>
  <c r="C158" i="1" s="1"/>
  <c r="B159" i="1"/>
  <c r="C159" i="1" s="1"/>
  <c r="B160" i="1"/>
  <c r="C160" i="1" s="1"/>
  <c r="D11" i="3"/>
  <c r="D12" i="3"/>
  <c r="D14" i="3"/>
  <c r="D15" i="3"/>
  <c r="D16" i="3"/>
  <c r="D17" i="3"/>
  <c r="D18" i="3"/>
  <c r="D19" i="3"/>
  <c r="D20" i="3"/>
  <c r="D21" i="3"/>
  <c r="D22" i="3"/>
  <c r="D23" i="3"/>
  <c r="D13" i="3"/>
  <c r="J106" i="1" l="1"/>
  <c r="K106" i="1" s="1"/>
  <c r="J92" i="1"/>
  <c r="K92" i="1" s="1"/>
  <c r="J78" i="1"/>
  <c r="K78" i="1" s="1"/>
  <c r="J26" i="1"/>
  <c r="K26" i="1" s="1"/>
  <c r="J156" i="1"/>
  <c r="K156" i="1" s="1"/>
  <c r="J138" i="1"/>
  <c r="K138" i="1" s="1"/>
  <c r="J59" i="1"/>
  <c r="K59" i="1" s="1"/>
  <c r="J123" i="1"/>
  <c r="K123" i="1" s="1"/>
  <c r="J30" i="1"/>
  <c r="K30" i="1" s="1"/>
  <c r="F80" i="1"/>
  <c r="G80" i="1" s="1"/>
  <c r="J107" i="1"/>
  <c r="K107" i="1" s="1"/>
  <c r="J27" i="1"/>
  <c r="K27" i="1" s="1"/>
  <c r="J148" i="1"/>
  <c r="K148" i="1" s="1"/>
  <c r="J75" i="1"/>
  <c r="K75" i="1" s="1"/>
  <c r="F56" i="1"/>
  <c r="G56" i="1" s="1"/>
  <c r="F27" i="1"/>
  <c r="G27" i="1" s="1"/>
  <c r="F152" i="1"/>
  <c r="G152" i="1" s="1"/>
  <c r="F144" i="1"/>
  <c r="G144" i="1" s="1"/>
  <c r="F117" i="1"/>
  <c r="G117" i="1" s="1"/>
  <c r="J146" i="1"/>
  <c r="K146" i="1" s="1"/>
  <c r="J98" i="1"/>
  <c r="K98" i="1" s="1"/>
  <c r="J46" i="1"/>
  <c r="K46" i="1" s="1"/>
  <c r="F112" i="1"/>
  <c r="G112" i="1" s="1"/>
  <c r="F35" i="1"/>
  <c r="G35" i="1" s="1"/>
  <c r="J139" i="1"/>
  <c r="K139" i="1" s="1"/>
  <c r="J94" i="1"/>
  <c r="K94" i="1" s="1"/>
  <c r="J43" i="1"/>
  <c r="K43" i="1" s="1"/>
  <c r="F94" i="1"/>
  <c r="G94" i="1" s="1"/>
  <c r="F32" i="1"/>
  <c r="G32" i="1" s="1"/>
  <c r="F139" i="1"/>
  <c r="G139" i="1" s="1"/>
  <c r="F67" i="1"/>
  <c r="G67" i="1" s="1"/>
  <c r="J122" i="1"/>
  <c r="K122" i="1" s="1"/>
  <c r="J68" i="1"/>
  <c r="K68" i="1" s="1"/>
  <c r="F120" i="1"/>
  <c r="G120" i="1" s="1"/>
  <c r="F59" i="1"/>
  <c r="G59" i="1" s="1"/>
  <c r="F116" i="1"/>
  <c r="G116" i="1" s="1"/>
  <c r="F53" i="1"/>
  <c r="G53" i="1" s="1"/>
  <c r="J142" i="1"/>
  <c r="K142" i="1" s="1"/>
  <c r="J116" i="1"/>
  <c r="K116" i="1" s="1"/>
  <c r="J84" i="1"/>
  <c r="K84" i="1" s="1"/>
  <c r="J52" i="1"/>
  <c r="K52" i="1" s="1"/>
  <c r="J20" i="1"/>
  <c r="J140" i="1"/>
  <c r="K140" i="1" s="1"/>
  <c r="J114" i="1"/>
  <c r="K114" i="1" s="1"/>
  <c r="J82" i="1"/>
  <c r="K82" i="1" s="1"/>
  <c r="J50" i="1"/>
  <c r="K50" i="1" s="1"/>
  <c r="J18" i="1"/>
  <c r="F141" i="1"/>
  <c r="G141" i="1" s="1"/>
  <c r="F88" i="1"/>
  <c r="G88" i="1" s="1"/>
  <c r="F30" i="1"/>
  <c r="G30" i="1" s="1"/>
  <c r="F15" i="1"/>
  <c r="J158" i="1"/>
  <c r="K158" i="1" s="1"/>
  <c r="J126" i="1"/>
  <c r="K126" i="1" s="1"/>
  <c r="J100" i="1"/>
  <c r="K100" i="1" s="1"/>
  <c r="J74" i="1"/>
  <c r="K74" i="1" s="1"/>
  <c r="J34" i="1"/>
  <c r="K34" i="1" s="1"/>
  <c r="J154" i="1"/>
  <c r="K154" i="1" s="1"/>
  <c r="J130" i="1"/>
  <c r="K130" i="1" s="1"/>
  <c r="J108" i="1"/>
  <c r="K108" i="1" s="1"/>
  <c r="J90" i="1"/>
  <c r="K90" i="1" s="1"/>
  <c r="J62" i="1"/>
  <c r="K62" i="1" s="1"/>
  <c r="J36" i="1"/>
  <c r="K36" i="1" s="1"/>
  <c r="J11" i="1"/>
  <c r="F155" i="1"/>
  <c r="G155" i="1" s="1"/>
  <c r="F123" i="1"/>
  <c r="G123" i="1" s="1"/>
  <c r="F96" i="1"/>
  <c r="G96" i="1" s="1"/>
  <c r="F69" i="1"/>
  <c r="G69" i="1" s="1"/>
  <c r="F37" i="1"/>
  <c r="G37" i="1" s="1"/>
  <c r="F11" i="1"/>
  <c r="F138" i="1"/>
  <c r="G138" i="1" s="1"/>
  <c r="F109" i="1"/>
  <c r="G109" i="1" s="1"/>
  <c r="F77" i="1"/>
  <c r="G77" i="1" s="1"/>
  <c r="F52" i="1"/>
  <c r="G52" i="1" s="1"/>
  <c r="F24" i="1"/>
  <c r="F160" i="1"/>
  <c r="G160" i="1" s="1"/>
  <c r="F133" i="1"/>
  <c r="G133" i="1" s="1"/>
  <c r="F101" i="1"/>
  <c r="G101" i="1" s="1"/>
  <c r="F75" i="1"/>
  <c r="G75" i="1" s="1"/>
  <c r="F48" i="1"/>
  <c r="G48" i="1" s="1"/>
  <c r="F16" i="1"/>
  <c r="J155" i="1"/>
  <c r="K155" i="1" s="1"/>
  <c r="J132" i="1"/>
  <c r="K132" i="1" s="1"/>
  <c r="J110" i="1"/>
  <c r="K110" i="1" s="1"/>
  <c r="J91" i="1"/>
  <c r="K91" i="1" s="1"/>
  <c r="J66" i="1"/>
  <c r="K66" i="1" s="1"/>
  <c r="J42" i="1"/>
  <c r="K42" i="1" s="1"/>
  <c r="J14" i="1"/>
  <c r="F158" i="1"/>
  <c r="G158" i="1" s="1"/>
  <c r="F131" i="1"/>
  <c r="G131" i="1" s="1"/>
  <c r="F99" i="1"/>
  <c r="G99" i="1" s="1"/>
  <c r="F74" i="1"/>
  <c r="G74" i="1" s="1"/>
  <c r="F45" i="1"/>
  <c r="G45" i="1" s="1"/>
  <c r="F13" i="1"/>
  <c r="F8" i="1"/>
  <c r="J147" i="1"/>
  <c r="K147" i="1" s="1"/>
  <c r="J131" i="1"/>
  <c r="K131" i="1" s="1"/>
  <c r="J115" i="1"/>
  <c r="K115" i="1" s="1"/>
  <c r="J99" i="1"/>
  <c r="K99" i="1" s="1"/>
  <c r="J83" i="1"/>
  <c r="K83" i="1" s="1"/>
  <c r="J67" i="1"/>
  <c r="K67" i="1" s="1"/>
  <c r="J51" i="1"/>
  <c r="K51" i="1" s="1"/>
  <c r="J35" i="1"/>
  <c r="K35" i="1" s="1"/>
  <c r="J19" i="1"/>
  <c r="J76" i="1"/>
  <c r="K76" i="1" s="1"/>
  <c r="J60" i="1"/>
  <c r="K60" i="1" s="1"/>
  <c r="J44" i="1"/>
  <c r="K44" i="1" s="1"/>
  <c r="J28" i="1"/>
  <c r="K28" i="1" s="1"/>
  <c r="J12" i="1"/>
  <c r="J150" i="1"/>
  <c r="K150" i="1" s="1"/>
  <c r="J134" i="1"/>
  <c r="K134" i="1" s="1"/>
  <c r="J118" i="1"/>
  <c r="K118" i="1" s="1"/>
  <c r="J102" i="1"/>
  <c r="K102" i="1" s="1"/>
  <c r="J86" i="1"/>
  <c r="K86" i="1" s="1"/>
  <c r="J70" i="1"/>
  <c r="K70" i="1" s="1"/>
  <c r="J54" i="1"/>
  <c r="K54" i="1" s="1"/>
  <c r="J38" i="1"/>
  <c r="K38" i="1" s="1"/>
  <c r="J22" i="1"/>
  <c r="J8" i="1"/>
  <c r="J10" i="1"/>
  <c r="J153" i="1"/>
  <c r="K153" i="1" s="1"/>
  <c r="J145" i="1"/>
  <c r="K145" i="1" s="1"/>
  <c r="J137" i="1"/>
  <c r="K137" i="1" s="1"/>
  <c r="J129" i="1"/>
  <c r="K129" i="1" s="1"/>
  <c r="J121" i="1"/>
  <c r="K121" i="1" s="1"/>
  <c r="J113" i="1"/>
  <c r="K113" i="1" s="1"/>
  <c r="J105" i="1"/>
  <c r="K105" i="1" s="1"/>
  <c r="J97" i="1"/>
  <c r="K97" i="1" s="1"/>
  <c r="J89" i="1"/>
  <c r="K89" i="1" s="1"/>
  <c r="J81" i="1"/>
  <c r="K81" i="1" s="1"/>
  <c r="J73" i="1"/>
  <c r="K73" i="1" s="1"/>
  <c r="J65" i="1"/>
  <c r="K65" i="1" s="1"/>
  <c r="J57" i="1"/>
  <c r="K57" i="1" s="1"/>
  <c r="J49" i="1"/>
  <c r="K49" i="1" s="1"/>
  <c r="J41" i="1"/>
  <c r="K41" i="1" s="1"/>
  <c r="J33" i="1"/>
  <c r="K33" i="1" s="1"/>
  <c r="J25" i="1"/>
  <c r="K25" i="1" s="1"/>
  <c r="J17" i="1"/>
  <c r="J160" i="1"/>
  <c r="K160" i="1" s="1"/>
  <c r="J152" i="1"/>
  <c r="K152" i="1" s="1"/>
  <c r="J144" i="1"/>
  <c r="K144" i="1" s="1"/>
  <c r="J136" i="1"/>
  <c r="K136" i="1" s="1"/>
  <c r="J128" i="1"/>
  <c r="K128" i="1" s="1"/>
  <c r="J120" i="1"/>
  <c r="K120" i="1" s="1"/>
  <c r="J112" i="1"/>
  <c r="K112" i="1" s="1"/>
  <c r="J104" i="1"/>
  <c r="K104" i="1" s="1"/>
  <c r="J96" i="1"/>
  <c r="K96" i="1" s="1"/>
  <c r="J88" i="1"/>
  <c r="K88" i="1" s="1"/>
  <c r="J80" i="1"/>
  <c r="K80" i="1" s="1"/>
  <c r="J72" i="1"/>
  <c r="K72" i="1" s="1"/>
  <c r="J64" i="1"/>
  <c r="K64" i="1" s="1"/>
  <c r="J56" i="1"/>
  <c r="K56" i="1" s="1"/>
  <c r="J48" i="1"/>
  <c r="K48" i="1" s="1"/>
  <c r="J40" i="1"/>
  <c r="K40" i="1" s="1"/>
  <c r="J32" i="1"/>
  <c r="K32" i="1" s="1"/>
  <c r="J24" i="1"/>
  <c r="J16" i="1"/>
  <c r="J159" i="1"/>
  <c r="K159" i="1" s="1"/>
  <c r="J151" i="1"/>
  <c r="K151" i="1" s="1"/>
  <c r="J143" i="1"/>
  <c r="K143" i="1" s="1"/>
  <c r="J135" i="1"/>
  <c r="K135" i="1" s="1"/>
  <c r="J127" i="1"/>
  <c r="K127" i="1" s="1"/>
  <c r="J119" i="1"/>
  <c r="K119" i="1" s="1"/>
  <c r="J111" i="1"/>
  <c r="K111" i="1" s="1"/>
  <c r="J103" i="1"/>
  <c r="K103" i="1" s="1"/>
  <c r="J95" i="1"/>
  <c r="K95" i="1" s="1"/>
  <c r="J87" i="1"/>
  <c r="K87" i="1" s="1"/>
  <c r="J79" i="1"/>
  <c r="K79" i="1" s="1"/>
  <c r="J71" i="1"/>
  <c r="K71" i="1" s="1"/>
  <c r="J63" i="1"/>
  <c r="K63" i="1" s="1"/>
  <c r="J55" i="1"/>
  <c r="K55" i="1" s="1"/>
  <c r="J47" i="1"/>
  <c r="K47" i="1" s="1"/>
  <c r="J39" i="1"/>
  <c r="K39" i="1" s="1"/>
  <c r="J31" i="1"/>
  <c r="K31" i="1" s="1"/>
  <c r="J23" i="1"/>
  <c r="J15" i="1"/>
  <c r="J157" i="1"/>
  <c r="K157" i="1" s="1"/>
  <c r="J149" i="1"/>
  <c r="K149" i="1" s="1"/>
  <c r="J141" i="1"/>
  <c r="K141" i="1" s="1"/>
  <c r="J133" i="1"/>
  <c r="K133" i="1" s="1"/>
  <c r="J125" i="1"/>
  <c r="K125" i="1" s="1"/>
  <c r="J117" i="1"/>
  <c r="K117" i="1" s="1"/>
  <c r="J109" i="1"/>
  <c r="K109" i="1" s="1"/>
  <c r="J101" i="1"/>
  <c r="K101" i="1" s="1"/>
  <c r="J93" i="1"/>
  <c r="K93" i="1" s="1"/>
  <c r="J85" i="1"/>
  <c r="K85" i="1" s="1"/>
  <c r="J77" i="1"/>
  <c r="K77" i="1" s="1"/>
  <c r="J69" i="1"/>
  <c r="K69" i="1" s="1"/>
  <c r="J61" i="1"/>
  <c r="K61" i="1" s="1"/>
  <c r="J53" i="1"/>
  <c r="K53" i="1" s="1"/>
  <c r="J45" i="1"/>
  <c r="K45" i="1" s="1"/>
  <c r="J37" i="1"/>
  <c r="K37" i="1" s="1"/>
  <c r="J29" i="1"/>
  <c r="K29" i="1" s="1"/>
  <c r="J21" i="1"/>
  <c r="F149" i="1"/>
  <c r="G149" i="1" s="1"/>
  <c r="F128" i="1"/>
  <c r="G128" i="1" s="1"/>
  <c r="F107" i="1"/>
  <c r="G107" i="1" s="1"/>
  <c r="F85" i="1"/>
  <c r="G85" i="1" s="1"/>
  <c r="F64" i="1"/>
  <c r="G64" i="1" s="1"/>
  <c r="F43" i="1"/>
  <c r="G43" i="1" s="1"/>
  <c r="F21" i="1"/>
  <c r="F148" i="1"/>
  <c r="G148" i="1" s="1"/>
  <c r="F126" i="1"/>
  <c r="G126" i="1" s="1"/>
  <c r="F106" i="1"/>
  <c r="G106" i="1" s="1"/>
  <c r="F84" i="1"/>
  <c r="G84" i="1" s="1"/>
  <c r="F62" i="1"/>
  <c r="G62" i="1" s="1"/>
  <c r="F42" i="1"/>
  <c r="G42" i="1" s="1"/>
  <c r="F156" i="1"/>
  <c r="G156" i="1" s="1"/>
  <c r="F146" i="1"/>
  <c r="G146" i="1" s="1"/>
  <c r="F134" i="1"/>
  <c r="G134" i="1" s="1"/>
  <c r="F124" i="1"/>
  <c r="G124" i="1" s="1"/>
  <c r="F114" i="1"/>
  <c r="G114" i="1" s="1"/>
  <c r="F102" i="1"/>
  <c r="G102" i="1" s="1"/>
  <c r="F92" i="1"/>
  <c r="G92" i="1" s="1"/>
  <c r="F82" i="1"/>
  <c r="G82" i="1" s="1"/>
  <c r="F70" i="1"/>
  <c r="G70" i="1" s="1"/>
  <c r="F60" i="1"/>
  <c r="G60" i="1" s="1"/>
  <c r="F50" i="1"/>
  <c r="G50" i="1" s="1"/>
  <c r="F38" i="1"/>
  <c r="G38" i="1" s="1"/>
  <c r="F28" i="1"/>
  <c r="G28" i="1" s="1"/>
  <c r="F18" i="1"/>
  <c r="F154" i="1"/>
  <c r="G154" i="1" s="1"/>
  <c r="F142" i="1"/>
  <c r="G142" i="1" s="1"/>
  <c r="F132" i="1"/>
  <c r="G132" i="1" s="1"/>
  <c r="F122" i="1"/>
  <c r="G122" i="1" s="1"/>
  <c r="F110" i="1"/>
  <c r="G110" i="1" s="1"/>
  <c r="F100" i="1"/>
  <c r="G100" i="1" s="1"/>
  <c r="F90" i="1"/>
  <c r="G90" i="1" s="1"/>
  <c r="F78" i="1"/>
  <c r="G78" i="1" s="1"/>
  <c r="F68" i="1"/>
  <c r="G68" i="1" s="1"/>
  <c r="F58" i="1"/>
  <c r="G58" i="1" s="1"/>
  <c r="F46" i="1"/>
  <c r="G46" i="1" s="1"/>
  <c r="F36" i="1"/>
  <c r="G36" i="1" s="1"/>
  <c r="F26" i="1"/>
  <c r="G26" i="1" s="1"/>
  <c r="F14" i="1"/>
  <c r="F150" i="1"/>
  <c r="G150" i="1" s="1"/>
  <c r="F140" i="1"/>
  <c r="G140" i="1" s="1"/>
  <c r="F130" i="1"/>
  <c r="G130" i="1" s="1"/>
  <c r="F118" i="1"/>
  <c r="G118" i="1" s="1"/>
  <c r="F108" i="1"/>
  <c r="G108" i="1" s="1"/>
  <c r="F98" i="1"/>
  <c r="G98" i="1" s="1"/>
  <c r="F86" i="1"/>
  <c r="G86" i="1" s="1"/>
  <c r="F76" i="1"/>
  <c r="G76" i="1" s="1"/>
  <c r="F66" i="1"/>
  <c r="G66" i="1" s="1"/>
  <c r="F54" i="1"/>
  <c r="G54" i="1" s="1"/>
  <c r="F44" i="1"/>
  <c r="G44" i="1" s="1"/>
  <c r="F34" i="1"/>
  <c r="G34" i="1" s="1"/>
  <c r="F22" i="1"/>
  <c r="F12" i="1"/>
  <c r="F157" i="1"/>
  <c r="G157" i="1" s="1"/>
  <c r="F147" i="1"/>
  <c r="G147" i="1" s="1"/>
  <c r="F136" i="1"/>
  <c r="G136" i="1" s="1"/>
  <c r="F125" i="1"/>
  <c r="G125" i="1" s="1"/>
  <c r="F115" i="1"/>
  <c r="G115" i="1" s="1"/>
  <c r="F104" i="1"/>
  <c r="G104" i="1" s="1"/>
  <c r="F93" i="1"/>
  <c r="G93" i="1" s="1"/>
  <c r="F83" i="1"/>
  <c r="G83" i="1" s="1"/>
  <c r="F72" i="1"/>
  <c r="G72" i="1" s="1"/>
  <c r="F61" i="1"/>
  <c r="G61" i="1" s="1"/>
  <c r="F51" i="1"/>
  <c r="G51" i="1" s="1"/>
  <c r="F40" i="1"/>
  <c r="G40" i="1" s="1"/>
  <c r="F29" i="1"/>
  <c r="G29" i="1" s="1"/>
  <c r="F19" i="1"/>
  <c r="F10" i="1"/>
  <c r="F153" i="1"/>
  <c r="G153" i="1" s="1"/>
  <c r="F145" i="1"/>
  <c r="G145" i="1" s="1"/>
  <c r="F137" i="1"/>
  <c r="G137" i="1" s="1"/>
  <c r="F129" i="1"/>
  <c r="G129" i="1" s="1"/>
  <c r="F121" i="1"/>
  <c r="G121" i="1" s="1"/>
  <c r="F113" i="1"/>
  <c r="G113" i="1" s="1"/>
  <c r="F105" i="1"/>
  <c r="G105" i="1" s="1"/>
  <c r="F97" i="1"/>
  <c r="G97" i="1" s="1"/>
  <c r="F89" i="1"/>
  <c r="G89" i="1" s="1"/>
  <c r="F81" i="1"/>
  <c r="G81" i="1" s="1"/>
  <c r="F73" i="1"/>
  <c r="G73" i="1" s="1"/>
  <c r="F65" i="1"/>
  <c r="G65" i="1" s="1"/>
  <c r="F57" i="1"/>
  <c r="G57" i="1" s="1"/>
  <c r="F49" i="1"/>
  <c r="G49" i="1" s="1"/>
  <c r="F41" i="1"/>
  <c r="G41" i="1" s="1"/>
  <c r="F33" i="1"/>
  <c r="G33" i="1" s="1"/>
  <c r="F25" i="1"/>
  <c r="G25" i="1" s="1"/>
  <c r="F17" i="1"/>
  <c r="F159" i="1"/>
  <c r="G159" i="1" s="1"/>
  <c r="F151" i="1"/>
  <c r="G151" i="1" s="1"/>
  <c r="F143" i="1"/>
  <c r="G143" i="1" s="1"/>
  <c r="F135" i="1"/>
  <c r="G135" i="1" s="1"/>
  <c r="F127" i="1"/>
  <c r="G127" i="1" s="1"/>
  <c r="F119" i="1"/>
  <c r="G119" i="1" s="1"/>
  <c r="F111" i="1"/>
  <c r="G111" i="1" s="1"/>
  <c r="F103" i="1"/>
  <c r="G103" i="1" s="1"/>
  <c r="F95" i="1"/>
  <c r="G95" i="1" s="1"/>
  <c r="F87" i="1"/>
  <c r="G87" i="1" s="1"/>
  <c r="F79" i="1"/>
  <c r="G79" i="1" s="1"/>
  <c r="F71" i="1"/>
  <c r="G71" i="1" s="1"/>
  <c r="F63" i="1"/>
  <c r="G63" i="1" s="1"/>
  <c r="F55" i="1"/>
  <c r="G55" i="1" s="1"/>
  <c r="F47" i="1"/>
  <c r="G47" i="1" s="1"/>
  <c r="F39" i="1"/>
  <c r="G39" i="1" s="1"/>
  <c r="F31" i="1"/>
  <c r="G31" i="1" s="1"/>
  <c r="F23" i="1"/>
  <c r="Q27" i="3" l="1"/>
  <c r="R27" i="3" s="1"/>
  <c r="S27" i="3" s="1"/>
  <c r="N27" i="3"/>
  <c r="O27" i="3" s="1"/>
  <c r="P27" i="3" s="1"/>
  <c r="K27" i="3"/>
  <c r="L27" i="3" s="1"/>
  <c r="M27" i="3" s="1"/>
  <c r="H27" i="3"/>
  <c r="I27" i="3" s="1"/>
  <c r="J27" i="3" s="1"/>
  <c r="B28" i="3"/>
  <c r="B29" i="3" s="1"/>
  <c r="C27" i="3"/>
  <c r="D27" i="3" s="1"/>
  <c r="C4" i="3"/>
  <c r="D4" i="3"/>
  <c r="C5" i="3"/>
  <c r="D5" i="3"/>
  <c r="C6" i="3"/>
  <c r="D6" i="3"/>
  <c r="C7" i="3"/>
  <c r="D7" i="3"/>
  <c r="C8" i="3"/>
  <c r="D8" i="3"/>
  <c r="C9" i="3"/>
  <c r="D9" i="3"/>
  <c r="C10" i="3"/>
  <c r="D10" i="3"/>
  <c r="C11" i="3"/>
  <c r="C12" i="3"/>
  <c r="C13" i="3"/>
  <c r="D3" i="3"/>
  <c r="C3" i="3"/>
  <c r="C5" i="2"/>
  <c r="C3" i="2"/>
  <c r="C4" i="2" s="1"/>
  <c r="H28" i="3" l="1"/>
  <c r="I28" i="3" s="1"/>
  <c r="J28" i="3" s="1"/>
  <c r="B30" i="3"/>
  <c r="Q29" i="3"/>
  <c r="R29" i="3" s="1"/>
  <c r="S29" i="3" s="1"/>
  <c r="K29" i="3"/>
  <c r="L29" i="3" s="1"/>
  <c r="M29" i="3" s="1"/>
  <c r="N28" i="3"/>
  <c r="O28" i="3" s="1"/>
  <c r="P28" i="3" s="1"/>
  <c r="Q28" i="3"/>
  <c r="R28" i="3" s="1"/>
  <c r="S28" i="3" s="1"/>
  <c r="K28" i="3"/>
  <c r="L28" i="3" s="1"/>
  <c r="M28" i="3" s="1"/>
  <c r="N29" i="3"/>
  <c r="O29" i="3" s="1"/>
  <c r="P29" i="3" s="1"/>
  <c r="H29" i="3"/>
  <c r="I29" i="3" s="1"/>
  <c r="J29" i="3" s="1"/>
  <c r="C28" i="3"/>
  <c r="D28" i="3" s="1"/>
  <c r="C29" i="3"/>
  <c r="D29" i="3" s="1"/>
  <c r="D16" i="2"/>
  <c r="D24" i="2"/>
  <c r="C10" i="2"/>
  <c r="C26" i="2"/>
  <c r="D27" i="2"/>
  <c r="C11" i="2"/>
  <c r="C27" i="2"/>
  <c r="D28" i="2"/>
  <c r="C12" i="2"/>
  <c r="C28" i="2"/>
  <c r="D12" i="2"/>
  <c r="D32" i="2"/>
  <c r="C16" i="2"/>
  <c r="C34" i="2"/>
  <c r="D17" i="2"/>
  <c r="D33" i="2"/>
  <c r="C17" i="2"/>
  <c r="C35" i="2"/>
  <c r="D35" i="2"/>
  <c r="C24" i="2"/>
  <c r="D18" i="2"/>
  <c r="D34" i="2"/>
  <c r="C20" i="2"/>
  <c r="C36" i="2"/>
  <c r="D19" i="2"/>
  <c r="D20" i="2"/>
  <c r="C9" i="2"/>
  <c r="H47" i="2" s="1"/>
  <c r="C25" i="2"/>
  <c r="C33" i="2"/>
  <c r="C19" i="2"/>
  <c r="D9" i="2"/>
  <c r="D26" i="2"/>
  <c r="D10" i="2"/>
  <c r="C32" i="2"/>
  <c r="C18" i="2"/>
  <c r="D36" i="2"/>
  <c r="D25" i="2"/>
  <c r="C39" i="2"/>
  <c r="K47" i="2" s="1"/>
  <c r="C31" i="2"/>
  <c r="C23" i="2"/>
  <c r="C15" i="2"/>
  <c r="D39" i="2"/>
  <c r="K48" i="2" s="1"/>
  <c r="D31" i="2"/>
  <c r="D23" i="2"/>
  <c r="D15" i="2"/>
  <c r="C38" i="2"/>
  <c r="C30" i="2"/>
  <c r="C22" i="2"/>
  <c r="E41" i="2" s="1"/>
  <c r="C14" i="2"/>
  <c r="D38" i="2"/>
  <c r="D30" i="2"/>
  <c r="D22" i="2"/>
  <c r="E42" i="2" s="1"/>
  <c r="D14" i="2"/>
  <c r="C37" i="2"/>
  <c r="C29" i="2"/>
  <c r="C21" i="2"/>
  <c r="C13" i="2"/>
  <c r="D37" i="2"/>
  <c r="D29" i="2"/>
  <c r="D21" i="2"/>
  <c r="D13" i="2"/>
  <c r="D11" i="2"/>
  <c r="E17" i="2" l="1"/>
  <c r="F17" i="2" s="1"/>
  <c r="E16" i="2"/>
  <c r="F16" i="2" s="1"/>
  <c r="E27" i="2"/>
  <c r="F27" i="2" s="1"/>
  <c r="E36" i="2"/>
  <c r="F36" i="2" s="1"/>
  <c r="E34" i="2"/>
  <c r="F34" i="2" s="1"/>
  <c r="B31" i="3"/>
  <c r="N30" i="3"/>
  <c r="O30" i="3" s="1"/>
  <c r="P30" i="3" s="1"/>
  <c r="K30" i="3"/>
  <c r="L30" i="3" s="1"/>
  <c r="M30" i="3" s="1"/>
  <c r="Q30" i="3"/>
  <c r="R30" i="3" s="1"/>
  <c r="S30" i="3" s="1"/>
  <c r="H30" i="3"/>
  <c r="I30" i="3" s="1"/>
  <c r="J30" i="3" s="1"/>
  <c r="E18" i="2"/>
  <c r="F18" i="2" s="1"/>
  <c r="E28" i="2"/>
  <c r="F28" i="2" s="1"/>
  <c r="E25" i="2"/>
  <c r="F25" i="2" s="1"/>
  <c r="C30" i="3"/>
  <c r="D30" i="3" s="1"/>
  <c r="E35" i="2"/>
  <c r="F35" i="2" s="1"/>
  <c r="E26" i="2"/>
  <c r="F26" i="2" s="1"/>
  <c r="E9" i="2"/>
  <c r="F9" i="2" s="1"/>
  <c r="H48" i="2"/>
  <c r="E32" i="2"/>
  <c r="F32" i="2" s="1"/>
  <c r="E10" i="2"/>
  <c r="F10" i="2" s="1"/>
  <c r="E12" i="2"/>
  <c r="F12" i="2" s="1"/>
  <c r="E33" i="2"/>
  <c r="F33" i="2" s="1"/>
  <c r="E31" i="2"/>
  <c r="F31" i="2" s="1"/>
  <c r="E15" i="2"/>
  <c r="F15" i="2" s="1"/>
  <c r="E19" i="2"/>
  <c r="F19" i="2" s="1"/>
  <c r="E20" i="2"/>
  <c r="F20" i="2" s="1"/>
  <c r="E24" i="2"/>
  <c r="F24" i="2" s="1"/>
  <c r="E11" i="2"/>
  <c r="F11" i="2" s="1"/>
  <c r="E37" i="2"/>
  <c r="F37" i="2" s="1"/>
  <c r="E23" i="2"/>
  <c r="F23" i="2" s="1"/>
  <c r="E29" i="2"/>
  <c r="F29" i="2" s="1"/>
  <c r="E38" i="2"/>
  <c r="F38" i="2" s="1"/>
  <c r="E39" i="2"/>
  <c r="F39" i="2" s="1"/>
  <c r="E14" i="2"/>
  <c r="F14" i="2" s="1"/>
  <c r="E21" i="2"/>
  <c r="F21" i="2" s="1"/>
  <c r="E22" i="2"/>
  <c r="F22" i="2" s="1"/>
  <c r="E13" i="2"/>
  <c r="F13" i="2" s="1"/>
  <c r="E30" i="2"/>
  <c r="F30" i="2" s="1"/>
  <c r="G39" i="2" l="1"/>
  <c r="G16" i="2"/>
  <c r="G35" i="2"/>
  <c r="G18" i="2"/>
  <c r="H15" i="2"/>
  <c r="K15" i="2" s="1"/>
  <c r="G27" i="2"/>
  <c r="G10" i="2"/>
  <c r="G28" i="2"/>
  <c r="B32" i="3"/>
  <c r="H31" i="3"/>
  <c r="I31" i="3" s="1"/>
  <c r="J31" i="3" s="1"/>
  <c r="N31" i="3"/>
  <c r="O31" i="3" s="1"/>
  <c r="P31" i="3" s="1"/>
  <c r="Q31" i="3"/>
  <c r="R31" i="3" s="1"/>
  <c r="S31" i="3" s="1"/>
  <c r="K31" i="3"/>
  <c r="L31" i="3" s="1"/>
  <c r="M31" i="3" s="1"/>
  <c r="G12" i="2"/>
  <c r="G30" i="2"/>
  <c r="H18" i="2"/>
  <c r="K18" i="2" s="1"/>
  <c r="G15" i="2"/>
  <c r="G13" i="2"/>
  <c r="G20" i="2"/>
  <c r="G34" i="2"/>
  <c r="H22" i="2"/>
  <c r="K22" i="2" s="1"/>
  <c r="G9" i="2"/>
  <c r="G32" i="2"/>
  <c r="G19" i="2"/>
  <c r="G33" i="2"/>
  <c r="G38" i="2"/>
  <c r="G24" i="2"/>
  <c r="G26" i="2"/>
  <c r="G25" i="2"/>
  <c r="G14" i="2"/>
  <c r="G37" i="2"/>
  <c r="G17" i="2"/>
  <c r="H20" i="2"/>
  <c r="K20" i="2" s="1"/>
  <c r="H12" i="2"/>
  <c r="K12" i="2" s="1"/>
  <c r="G11" i="2"/>
  <c r="H16" i="2"/>
  <c r="K16" i="2" s="1"/>
  <c r="H9" i="2"/>
  <c r="K38" i="2" s="1"/>
  <c r="H17" i="2"/>
  <c r="K17" i="2" s="1"/>
  <c r="C31" i="3"/>
  <c r="D31" i="3" s="1"/>
  <c r="H10" i="2"/>
  <c r="K10" i="2" s="1"/>
  <c r="G31" i="2"/>
  <c r="G36" i="2"/>
  <c r="G29" i="2"/>
  <c r="G23" i="2"/>
  <c r="H11" i="2"/>
  <c r="K11" i="2" s="1"/>
  <c r="H14" i="2"/>
  <c r="K14" i="2" s="1"/>
  <c r="H19" i="2"/>
  <c r="K19" i="2" s="1"/>
  <c r="H21" i="2"/>
  <c r="K21" i="2" s="1"/>
  <c r="G21" i="2"/>
  <c r="H13" i="2"/>
  <c r="K13" i="2" s="1"/>
  <c r="G22" i="2"/>
  <c r="K28" i="2" l="1"/>
  <c r="K26" i="2"/>
  <c r="H33" i="2"/>
  <c r="K32" i="2"/>
  <c r="K30" i="2"/>
  <c r="H28" i="2"/>
  <c r="K24" i="2"/>
  <c r="H37" i="2"/>
  <c r="H25" i="2"/>
  <c r="H29" i="2"/>
  <c r="K27" i="2"/>
  <c r="K25" i="2"/>
  <c r="K39" i="2"/>
  <c r="H34" i="2"/>
  <c r="H32" i="2"/>
  <c r="K23" i="2"/>
  <c r="H36" i="2"/>
  <c r="H26" i="2"/>
  <c r="K40" i="2"/>
  <c r="H38" i="2"/>
  <c r="H35" i="2"/>
  <c r="K29" i="2"/>
  <c r="H23" i="2"/>
  <c r="H27" i="2"/>
  <c r="H39" i="2"/>
  <c r="H31" i="2"/>
  <c r="K35" i="2"/>
  <c r="K33" i="2"/>
  <c r="K9" i="2"/>
  <c r="L20" i="2" s="1"/>
  <c r="B33" i="3"/>
  <c r="Q32" i="3"/>
  <c r="R32" i="3" s="1"/>
  <c r="S32" i="3" s="1"/>
  <c r="N32" i="3"/>
  <c r="O32" i="3" s="1"/>
  <c r="P32" i="3" s="1"/>
  <c r="H32" i="3"/>
  <c r="I32" i="3" s="1"/>
  <c r="J32" i="3" s="1"/>
  <c r="K32" i="3"/>
  <c r="L32" i="3" s="1"/>
  <c r="M32" i="3" s="1"/>
  <c r="K36" i="2"/>
  <c r="K34" i="2"/>
  <c r="H24" i="2"/>
  <c r="K31" i="2"/>
  <c r="K37" i="2"/>
  <c r="H30" i="2"/>
  <c r="C32" i="3"/>
  <c r="D32" i="3" s="1"/>
  <c r="L14" i="2" l="1"/>
  <c r="L29" i="2"/>
  <c r="L39" i="2"/>
  <c r="L38" i="2"/>
  <c r="L32" i="2"/>
  <c r="L36" i="2"/>
  <c r="L35" i="2"/>
  <c r="L23" i="2"/>
  <c r="L25" i="2"/>
  <c r="L11" i="2"/>
  <c r="L17" i="2"/>
  <c r="L40" i="2"/>
  <c r="L15" i="2"/>
  <c r="L16" i="2"/>
  <c r="L28" i="2"/>
  <c r="L19" i="2"/>
  <c r="L33" i="2"/>
  <c r="L24" i="2"/>
  <c r="L9" i="2"/>
  <c r="L27" i="2"/>
  <c r="L22" i="2"/>
  <c r="L12" i="2"/>
  <c r="L13" i="2"/>
  <c r="L37" i="2"/>
  <c r="L31" i="2"/>
  <c r="L10" i="2"/>
  <c r="L18" i="2"/>
  <c r="L30" i="2"/>
  <c r="L26" i="2"/>
  <c r="L34" i="2"/>
  <c r="L21" i="2"/>
  <c r="B34" i="3"/>
  <c r="N33" i="3"/>
  <c r="O33" i="3" s="1"/>
  <c r="P33" i="3" s="1"/>
  <c r="H33" i="3"/>
  <c r="I33" i="3" s="1"/>
  <c r="J33" i="3" s="1"/>
  <c r="Q33" i="3"/>
  <c r="R33" i="3" s="1"/>
  <c r="S33" i="3" s="1"/>
  <c r="K33" i="3"/>
  <c r="L33" i="3" s="1"/>
  <c r="M33" i="3" s="1"/>
  <c r="C33" i="3"/>
  <c r="D33" i="3" s="1"/>
  <c r="B35" i="3" l="1"/>
  <c r="H34" i="3"/>
  <c r="I34" i="3" s="1"/>
  <c r="J34" i="3" s="1"/>
  <c r="K34" i="3"/>
  <c r="L34" i="3" s="1"/>
  <c r="M34" i="3" s="1"/>
  <c r="Q34" i="3"/>
  <c r="R34" i="3" s="1"/>
  <c r="S34" i="3" s="1"/>
  <c r="N34" i="3"/>
  <c r="O34" i="3" s="1"/>
  <c r="P34" i="3" s="1"/>
  <c r="C34" i="3"/>
  <c r="D34" i="3" s="1"/>
  <c r="B36" i="3" l="1"/>
  <c r="Q35" i="3"/>
  <c r="R35" i="3" s="1"/>
  <c r="S35" i="3" s="1"/>
  <c r="K35" i="3"/>
  <c r="L35" i="3" s="1"/>
  <c r="M35" i="3" s="1"/>
  <c r="H35" i="3"/>
  <c r="I35" i="3" s="1"/>
  <c r="J35" i="3" s="1"/>
  <c r="N35" i="3"/>
  <c r="O35" i="3" s="1"/>
  <c r="P35" i="3" s="1"/>
  <c r="C35" i="3"/>
  <c r="D35" i="3" s="1"/>
  <c r="B37" i="3" l="1"/>
  <c r="H36" i="3"/>
  <c r="I36" i="3" s="1"/>
  <c r="J36" i="3" s="1"/>
  <c r="K36" i="3"/>
  <c r="L36" i="3" s="1"/>
  <c r="M36" i="3" s="1"/>
  <c r="Q36" i="3"/>
  <c r="R36" i="3" s="1"/>
  <c r="S36" i="3" s="1"/>
  <c r="N36" i="3"/>
  <c r="O36" i="3" s="1"/>
  <c r="P36" i="3" s="1"/>
  <c r="C36" i="3"/>
  <c r="D36" i="3" s="1"/>
  <c r="B38" i="3" l="1"/>
  <c r="Q37" i="3"/>
  <c r="R37" i="3" s="1"/>
  <c r="S37" i="3" s="1"/>
  <c r="K37" i="3"/>
  <c r="L37" i="3" s="1"/>
  <c r="M37" i="3" s="1"/>
  <c r="N37" i="3"/>
  <c r="O37" i="3" s="1"/>
  <c r="P37" i="3" s="1"/>
  <c r="H37" i="3"/>
  <c r="I37" i="3" s="1"/>
  <c r="J37" i="3" s="1"/>
  <c r="C37" i="3"/>
  <c r="D37" i="3" s="1"/>
  <c r="B39" i="3" l="1"/>
  <c r="N38" i="3"/>
  <c r="O38" i="3" s="1"/>
  <c r="P38" i="3" s="1"/>
  <c r="K38" i="3"/>
  <c r="L38" i="3" s="1"/>
  <c r="M38" i="3" s="1"/>
  <c r="Q38" i="3"/>
  <c r="R38" i="3" s="1"/>
  <c r="S38" i="3" s="1"/>
  <c r="H38" i="3"/>
  <c r="I38" i="3" s="1"/>
  <c r="J38" i="3" s="1"/>
  <c r="C38" i="3"/>
  <c r="D38" i="3" s="1"/>
  <c r="B40" i="3" l="1"/>
  <c r="H39" i="3"/>
  <c r="I39" i="3" s="1"/>
  <c r="J39" i="3" s="1"/>
  <c r="N39" i="3"/>
  <c r="O39" i="3" s="1"/>
  <c r="P39" i="3" s="1"/>
  <c r="K39" i="3"/>
  <c r="L39" i="3" s="1"/>
  <c r="M39" i="3" s="1"/>
  <c r="Q39" i="3"/>
  <c r="R39" i="3" s="1"/>
  <c r="S39" i="3" s="1"/>
  <c r="C39" i="3"/>
  <c r="D39" i="3" s="1"/>
  <c r="B41" i="3" l="1"/>
  <c r="K40" i="3"/>
  <c r="L40" i="3" s="1"/>
  <c r="M40" i="3" s="1"/>
  <c r="Q40" i="3"/>
  <c r="R40" i="3" s="1"/>
  <c r="S40" i="3" s="1"/>
  <c r="N40" i="3"/>
  <c r="O40" i="3" s="1"/>
  <c r="P40" i="3" s="1"/>
  <c r="H40" i="3"/>
  <c r="I40" i="3" s="1"/>
  <c r="J40" i="3" s="1"/>
  <c r="C40" i="3"/>
  <c r="D40" i="3" s="1"/>
  <c r="B42" i="3" l="1"/>
  <c r="N41" i="3"/>
  <c r="O41" i="3" s="1"/>
  <c r="P41" i="3" s="1"/>
  <c r="H41" i="3"/>
  <c r="I41" i="3" s="1"/>
  <c r="J41" i="3" s="1"/>
  <c r="Q41" i="3"/>
  <c r="R41" i="3" s="1"/>
  <c r="S41" i="3" s="1"/>
  <c r="K41" i="3"/>
  <c r="L41" i="3" s="1"/>
  <c r="M41" i="3" s="1"/>
  <c r="C41" i="3"/>
  <c r="D41" i="3" s="1"/>
  <c r="B43" i="3" l="1"/>
  <c r="K42" i="3"/>
  <c r="L42" i="3" s="1"/>
  <c r="M42" i="3" s="1"/>
  <c r="N42" i="3"/>
  <c r="O42" i="3" s="1"/>
  <c r="P42" i="3" s="1"/>
  <c r="Q42" i="3"/>
  <c r="R42" i="3" s="1"/>
  <c r="S42" i="3" s="1"/>
  <c r="H42" i="3"/>
  <c r="I42" i="3" s="1"/>
  <c r="J42" i="3" s="1"/>
  <c r="C42" i="3"/>
  <c r="D42" i="3" s="1"/>
  <c r="B44" i="3" l="1"/>
  <c r="Q43" i="3"/>
  <c r="R43" i="3" s="1"/>
  <c r="S43" i="3" s="1"/>
  <c r="K43" i="3"/>
  <c r="L43" i="3" s="1"/>
  <c r="M43" i="3" s="1"/>
  <c r="H43" i="3"/>
  <c r="I43" i="3" s="1"/>
  <c r="J43" i="3" s="1"/>
  <c r="N43" i="3"/>
  <c r="O43" i="3" s="1"/>
  <c r="P43" i="3" s="1"/>
  <c r="C43" i="3"/>
  <c r="D43" i="3" s="1"/>
  <c r="B45" i="3" l="1"/>
  <c r="Q44" i="3"/>
  <c r="R44" i="3" s="1"/>
  <c r="S44" i="3" s="1"/>
  <c r="N44" i="3"/>
  <c r="O44" i="3" s="1"/>
  <c r="P44" i="3" s="1"/>
  <c r="H44" i="3"/>
  <c r="I44" i="3" s="1"/>
  <c r="J44" i="3" s="1"/>
  <c r="K44" i="3"/>
  <c r="L44" i="3" s="1"/>
  <c r="M44" i="3" s="1"/>
  <c r="C44" i="3"/>
  <c r="D44" i="3" s="1"/>
  <c r="B46" i="3" l="1"/>
  <c r="Q45" i="3"/>
  <c r="R45" i="3" s="1"/>
  <c r="S45" i="3" s="1"/>
  <c r="K45" i="3"/>
  <c r="L45" i="3" s="1"/>
  <c r="M45" i="3" s="1"/>
  <c r="H45" i="3"/>
  <c r="I45" i="3" s="1"/>
  <c r="J45" i="3" s="1"/>
  <c r="N45" i="3"/>
  <c r="O45" i="3" s="1"/>
  <c r="P45" i="3" s="1"/>
  <c r="C45" i="3"/>
  <c r="D45" i="3" s="1"/>
  <c r="B47" i="3" l="1"/>
  <c r="H46" i="3"/>
  <c r="I46" i="3" s="1"/>
  <c r="J46" i="3" s="1"/>
  <c r="N46" i="3"/>
  <c r="O46" i="3" s="1"/>
  <c r="P46" i="3" s="1"/>
  <c r="K46" i="3"/>
  <c r="L46" i="3" s="1"/>
  <c r="M46" i="3" s="1"/>
  <c r="Q46" i="3"/>
  <c r="R46" i="3" s="1"/>
  <c r="S46" i="3" s="1"/>
  <c r="C46" i="3"/>
  <c r="D46" i="3" s="1"/>
  <c r="B48" i="3" l="1"/>
  <c r="H47" i="3"/>
  <c r="I47" i="3" s="1"/>
  <c r="J47" i="3" s="1"/>
  <c r="N47" i="3"/>
  <c r="O47" i="3" s="1"/>
  <c r="P47" i="3" s="1"/>
  <c r="K47" i="3"/>
  <c r="L47" i="3" s="1"/>
  <c r="M47" i="3" s="1"/>
  <c r="Q47" i="3"/>
  <c r="R47" i="3" s="1"/>
  <c r="S47" i="3" s="1"/>
  <c r="C47" i="3"/>
  <c r="D47" i="3" s="1"/>
  <c r="B49" i="3" l="1"/>
  <c r="K48" i="3"/>
  <c r="L48" i="3" s="1"/>
  <c r="M48" i="3" s="1"/>
  <c r="Q48" i="3"/>
  <c r="R48" i="3" s="1"/>
  <c r="S48" i="3" s="1"/>
  <c r="N48" i="3"/>
  <c r="O48" i="3" s="1"/>
  <c r="P48" i="3" s="1"/>
  <c r="H48" i="3"/>
  <c r="I48" i="3" s="1"/>
  <c r="J48" i="3" s="1"/>
  <c r="C48" i="3"/>
  <c r="D48" i="3" s="1"/>
  <c r="B50" i="3" l="1"/>
  <c r="N49" i="3"/>
  <c r="O49" i="3" s="1"/>
  <c r="P49" i="3" s="1"/>
  <c r="H49" i="3"/>
  <c r="I49" i="3" s="1"/>
  <c r="J49" i="3" s="1"/>
  <c r="K49" i="3"/>
  <c r="L49" i="3" s="1"/>
  <c r="M49" i="3" s="1"/>
  <c r="Q49" i="3"/>
  <c r="R49" i="3" s="1"/>
  <c r="S49" i="3" s="1"/>
  <c r="C49" i="3"/>
  <c r="D49" i="3" s="1"/>
  <c r="B51" i="3" l="1"/>
  <c r="K50" i="3"/>
  <c r="L50" i="3" s="1"/>
  <c r="M50" i="3" s="1"/>
  <c r="Q50" i="3"/>
  <c r="R50" i="3" s="1"/>
  <c r="S50" i="3" s="1"/>
  <c r="N50" i="3"/>
  <c r="O50" i="3" s="1"/>
  <c r="P50" i="3" s="1"/>
  <c r="H50" i="3"/>
  <c r="I50" i="3" s="1"/>
  <c r="J50" i="3" s="1"/>
  <c r="C50" i="3"/>
  <c r="D50" i="3" s="1"/>
  <c r="B52" i="3" l="1"/>
  <c r="Q51" i="3"/>
  <c r="R51" i="3" s="1"/>
  <c r="S51" i="3" s="1"/>
  <c r="K51" i="3"/>
  <c r="L51" i="3" s="1"/>
  <c r="M51" i="3" s="1"/>
  <c r="H51" i="3"/>
  <c r="I51" i="3" s="1"/>
  <c r="J51" i="3" s="1"/>
  <c r="N51" i="3"/>
  <c r="O51" i="3" s="1"/>
  <c r="P51" i="3" s="1"/>
  <c r="C51" i="3"/>
  <c r="D51" i="3" s="1"/>
  <c r="B53" i="3" l="1"/>
  <c r="K52" i="3"/>
  <c r="L52" i="3" s="1"/>
  <c r="M52" i="3" s="1"/>
  <c r="Q52" i="3"/>
  <c r="R52" i="3" s="1"/>
  <c r="S52" i="3" s="1"/>
  <c r="N52" i="3"/>
  <c r="O52" i="3" s="1"/>
  <c r="P52" i="3" s="1"/>
  <c r="H52" i="3"/>
  <c r="I52" i="3" s="1"/>
  <c r="J52" i="3" s="1"/>
  <c r="C52" i="3"/>
  <c r="D52" i="3" s="1"/>
  <c r="B54" i="3" l="1"/>
  <c r="Q53" i="3"/>
  <c r="R53" i="3" s="1"/>
  <c r="S53" i="3" s="1"/>
  <c r="K53" i="3"/>
  <c r="L53" i="3" s="1"/>
  <c r="M53" i="3" s="1"/>
  <c r="H53" i="3"/>
  <c r="I53" i="3" s="1"/>
  <c r="J53" i="3" s="1"/>
  <c r="N53" i="3"/>
  <c r="O53" i="3" s="1"/>
  <c r="P53" i="3" s="1"/>
  <c r="C53" i="3"/>
  <c r="D53" i="3" s="1"/>
  <c r="B55" i="3" l="1"/>
  <c r="N54" i="3"/>
  <c r="O54" i="3" s="1"/>
  <c r="P54" i="3" s="1"/>
  <c r="H54" i="3"/>
  <c r="I54" i="3" s="1"/>
  <c r="J54" i="3" s="1"/>
  <c r="K54" i="3"/>
  <c r="L54" i="3" s="1"/>
  <c r="M54" i="3" s="1"/>
  <c r="Q54" i="3"/>
  <c r="R54" i="3" s="1"/>
  <c r="S54" i="3" s="1"/>
  <c r="C54" i="3"/>
  <c r="D54" i="3" s="1"/>
  <c r="B56" i="3" l="1"/>
  <c r="H55" i="3"/>
  <c r="I55" i="3" s="1"/>
  <c r="J55" i="3" s="1"/>
  <c r="N55" i="3"/>
  <c r="O55" i="3" s="1"/>
  <c r="P55" i="3" s="1"/>
  <c r="Q55" i="3"/>
  <c r="R55" i="3" s="1"/>
  <c r="S55" i="3" s="1"/>
  <c r="K55" i="3"/>
  <c r="L55" i="3" s="1"/>
  <c r="M55" i="3" s="1"/>
  <c r="C55" i="3"/>
  <c r="D55" i="3" s="1"/>
  <c r="B57" i="3" l="1"/>
  <c r="H56" i="3"/>
  <c r="I56" i="3" s="1"/>
  <c r="J56" i="3" s="1"/>
  <c r="K56" i="3"/>
  <c r="L56" i="3" s="1"/>
  <c r="M56" i="3" s="1"/>
  <c r="Q56" i="3"/>
  <c r="R56" i="3" s="1"/>
  <c r="S56" i="3" s="1"/>
  <c r="N56" i="3"/>
  <c r="O56" i="3" s="1"/>
  <c r="P56" i="3" s="1"/>
  <c r="C56" i="3"/>
  <c r="D56" i="3" s="1"/>
  <c r="B58" i="3" l="1"/>
  <c r="N57" i="3"/>
  <c r="O57" i="3" s="1"/>
  <c r="P57" i="3" s="1"/>
  <c r="H57" i="3"/>
  <c r="I57" i="3" s="1"/>
  <c r="J57" i="3" s="1"/>
  <c r="K57" i="3"/>
  <c r="L57" i="3" s="1"/>
  <c r="M57" i="3" s="1"/>
  <c r="Q57" i="3"/>
  <c r="R57" i="3" s="1"/>
  <c r="S57" i="3" s="1"/>
  <c r="C57" i="3"/>
  <c r="D57" i="3" s="1"/>
  <c r="B59" i="3" l="1"/>
  <c r="K58" i="3"/>
  <c r="L58" i="3" s="1"/>
  <c r="M58" i="3" s="1"/>
  <c r="Q58" i="3"/>
  <c r="R58" i="3" s="1"/>
  <c r="S58" i="3" s="1"/>
  <c r="H58" i="3"/>
  <c r="I58" i="3" s="1"/>
  <c r="J58" i="3" s="1"/>
  <c r="N58" i="3"/>
  <c r="O58" i="3" s="1"/>
  <c r="P58" i="3" s="1"/>
  <c r="C58" i="3"/>
  <c r="D58" i="3" s="1"/>
  <c r="B60" i="3" l="1"/>
  <c r="Q59" i="3"/>
  <c r="R59" i="3" s="1"/>
  <c r="S59" i="3" s="1"/>
  <c r="K59" i="3"/>
  <c r="L59" i="3" s="1"/>
  <c r="M59" i="3" s="1"/>
  <c r="N59" i="3"/>
  <c r="O59" i="3" s="1"/>
  <c r="P59" i="3" s="1"/>
  <c r="H59" i="3"/>
  <c r="I59" i="3" s="1"/>
  <c r="J59" i="3" s="1"/>
  <c r="C59" i="3"/>
  <c r="D59" i="3" s="1"/>
  <c r="B61" i="3" l="1"/>
  <c r="K60" i="3"/>
  <c r="L60" i="3" s="1"/>
  <c r="M60" i="3" s="1"/>
  <c r="Q60" i="3"/>
  <c r="R60" i="3" s="1"/>
  <c r="S60" i="3" s="1"/>
  <c r="N60" i="3"/>
  <c r="O60" i="3" s="1"/>
  <c r="P60" i="3" s="1"/>
  <c r="H60" i="3"/>
  <c r="I60" i="3" s="1"/>
  <c r="J60" i="3" s="1"/>
  <c r="C60" i="3"/>
  <c r="D60" i="3" s="1"/>
  <c r="B62" i="3" l="1"/>
  <c r="Q61" i="3"/>
  <c r="R61" i="3" s="1"/>
  <c r="S61" i="3" s="1"/>
  <c r="K61" i="3"/>
  <c r="L61" i="3" s="1"/>
  <c r="M61" i="3" s="1"/>
  <c r="H61" i="3"/>
  <c r="I61" i="3" s="1"/>
  <c r="J61" i="3" s="1"/>
  <c r="N61" i="3"/>
  <c r="O61" i="3" s="1"/>
  <c r="P61" i="3" s="1"/>
  <c r="C61" i="3"/>
  <c r="D61" i="3" s="1"/>
  <c r="B63" i="3" l="1"/>
  <c r="H62" i="3"/>
  <c r="I62" i="3" s="1"/>
  <c r="J62" i="3" s="1"/>
  <c r="N62" i="3"/>
  <c r="O62" i="3" s="1"/>
  <c r="P62" i="3" s="1"/>
  <c r="K62" i="3"/>
  <c r="L62" i="3" s="1"/>
  <c r="M62" i="3" s="1"/>
  <c r="Q62" i="3"/>
  <c r="R62" i="3" s="1"/>
  <c r="S62" i="3" s="1"/>
  <c r="C62" i="3"/>
  <c r="D62" i="3" s="1"/>
  <c r="B64" i="3" l="1"/>
  <c r="H63" i="3"/>
  <c r="I63" i="3" s="1"/>
  <c r="J63" i="3" s="1"/>
  <c r="N63" i="3"/>
  <c r="O63" i="3" s="1"/>
  <c r="P63" i="3" s="1"/>
  <c r="K63" i="3"/>
  <c r="L63" i="3" s="1"/>
  <c r="M63" i="3" s="1"/>
  <c r="Q63" i="3"/>
  <c r="R63" i="3" s="1"/>
  <c r="S63" i="3" s="1"/>
  <c r="C63" i="3"/>
  <c r="D63" i="3" s="1"/>
  <c r="B65" i="3" l="1"/>
  <c r="K64" i="3"/>
  <c r="L64" i="3" s="1"/>
  <c r="M64" i="3" s="1"/>
  <c r="H64" i="3"/>
  <c r="I64" i="3" s="1"/>
  <c r="J64" i="3" s="1"/>
  <c r="Q64" i="3"/>
  <c r="R64" i="3" s="1"/>
  <c r="S64" i="3" s="1"/>
  <c r="N64" i="3"/>
  <c r="O64" i="3" s="1"/>
  <c r="P64" i="3" s="1"/>
  <c r="C64" i="3"/>
  <c r="D64" i="3" s="1"/>
  <c r="B66" i="3" l="1"/>
  <c r="N65" i="3"/>
  <c r="O65" i="3" s="1"/>
  <c r="P65" i="3" s="1"/>
  <c r="H65" i="3"/>
  <c r="I65" i="3" s="1"/>
  <c r="J65" i="3" s="1"/>
  <c r="Q65" i="3"/>
  <c r="R65" i="3" s="1"/>
  <c r="S65" i="3" s="1"/>
  <c r="K65" i="3"/>
  <c r="L65" i="3" s="1"/>
  <c r="M65" i="3" s="1"/>
  <c r="C65" i="3"/>
  <c r="D65" i="3" s="1"/>
  <c r="B67" i="3" l="1"/>
  <c r="N66" i="3"/>
  <c r="O66" i="3" s="1"/>
  <c r="P66" i="3" s="1"/>
  <c r="H66" i="3"/>
  <c r="I66" i="3" s="1"/>
  <c r="J66" i="3" s="1"/>
  <c r="K66" i="3"/>
  <c r="L66" i="3" s="1"/>
  <c r="M66" i="3" s="1"/>
  <c r="Q66" i="3"/>
  <c r="R66" i="3" s="1"/>
  <c r="S66" i="3" s="1"/>
  <c r="C66" i="3"/>
  <c r="D66" i="3" s="1"/>
  <c r="B68" i="3" l="1"/>
  <c r="Q67" i="3"/>
  <c r="R67" i="3" s="1"/>
  <c r="S67" i="3" s="1"/>
  <c r="K67" i="3"/>
  <c r="L67" i="3" s="1"/>
  <c r="M67" i="3" s="1"/>
  <c r="H67" i="3"/>
  <c r="I67" i="3" s="1"/>
  <c r="J67" i="3" s="1"/>
  <c r="N67" i="3"/>
  <c r="O67" i="3" s="1"/>
  <c r="P67" i="3" s="1"/>
  <c r="C67" i="3"/>
  <c r="D67" i="3" s="1"/>
  <c r="B69" i="3" l="1"/>
  <c r="K68" i="3"/>
  <c r="L68" i="3" s="1"/>
  <c r="M68" i="3" s="1"/>
  <c r="H68" i="3"/>
  <c r="I68" i="3" s="1"/>
  <c r="J68" i="3" s="1"/>
  <c r="Q68" i="3"/>
  <c r="R68" i="3" s="1"/>
  <c r="S68" i="3" s="1"/>
  <c r="N68" i="3"/>
  <c r="O68" i="3" s="1"/>
  <c r="P68" i="3" s="1"/>
  <c r="C68" i="3"/>
  <c r="D68" i="3" s="1"/>
  <c r="B70" i="3" l="1"/>
  <c r="Q69" i="3"/>
  <c r="R69" i="3" s="1"/>
  <c r="S69" i="3" s="1"/>
  <c r="K69" i="3"/>
  <c r="L69" i="3" s="1"/>
  <c r="M69" i="3" s="1"/>
  <c r="N69" i="3"/>
  <c r="O69" i="3" s="1"/>
  <c r="P69" i="3" s="1"/>
  <c r="H69" i="3"/>
  <c r="I69" i="3" s="1"/>
  <c r="J69" i="3" s="1"/>
  <c r="C69" i="3"/>
  <c r="D69" i="3" s="1"/>
  <c r="B71" i="3" l="1"/>
  <c r="N70" i="3"/>
  <c r="O70" i="3" s="1"/>
  <c r="P70" i="3" s="1"/>
  <c r="K70" i="3"/>
  <c r="L70" i="3" s="1"/>
  <c r="M70" i="3" s="1"/>
  <c r="Q70" i="3"/>
  <c r="R70" i="3" s="1"/>
  <c r="S70" i="3" s="1"/>
  <c r="H70" i="3"/>
  <c r="I70" i="3" s="1"/>
  <c r="J70" i="3" s="1"/>
  <c r="C70" i="3"/>
  <c r="D70" i="3" s="1"/>
  <c r="B72" i="3" l="1"/>
  <c r="H71" i="3"/>
  <c r="I71" i="3" s="1"/>
  <c r="J71" i="3" s="1"/>
  <c r="N71" i="3"/>
  <c r="O71" i="3" s="1"/>
  <c r="P71" i="3" s="1"/>
  <c r="K71" i="3"/>
  <c r="L71" i="3" s="1"/>
  <c r="M71" i="3" s="1"/>
  <c r="Q71" i="3"/>
  <c r="R71" i="3" s="1"/>
  <c r="S71" i="3" s="1"/>
  <c r="C71" i="3"/>
  <c r="D71" i="3" s="1"/>
  <c r="B73" i="3" l="1"/>
  <c r="K72" i="3"/>
  <c r="L72" i="3" s="1"/>
  <c r="M72" i="3" s="1"/>
  <c r="Q72" i="3"/>
  <c r="R72" i="3" s="1"/>
  <c r="S72" i="3" s="1"/>
  <c r="N72" i="3"/>
  <c r="O72" i="3" s="1"/>
  <c r="P72" i="3" s="1"/>
  <c r="H72" i="3"/>
  <c r="I72" i="3" s="1"/>
  <c r="J72" i="3" s="1"/>
  <c r="C72" i="3"/>
  <c r="D72" i="3" s="1"/>
  <c r="B74" i="3" l="1"/>
  <c r="N73" i="3"/>
  <c r="O73" i="3" s="1"/>
  <c r="P73" i="3" s="1"/>
  <c r="H73" i="3"/>
  <c r="I73" i="3" s="1"/>
  <c r="J73" i="3" s="1"/>
  <c r="Q73" i="3"/>
  <c r="R73" i="3" s="1"/>
  <c r="S73" i="3" s="1"/>
  <c r="K73" i="3"/>
  <c r="L73" i="3" s="1"/>
  <c r="M73" i="3" s="1"/>
  <c r="C73" i="3"/>
  <c r="D73" i="3" s="1"/>
  <c r="B75" i="3" l="1"/>
  <c r="K74" i="3"/>
  <c r="L74" i="3" s="1"/>
  <c r="M74" i="3" s="1"/>
  <c r="N74" i="3"/>
  <c r="O74" i="3" s="1"/>
  <c r="P74" i="3" s="1"/>
  <c r="Q74" i="3"/>
  <c r="R74" i="3" s="1"/>
  <c r="S74" i="3" s="1"/>
  <c r="H74" i="3"/>
  <c r="I74" i="3" s="1"/>
  <c r="J74" i="3" s="1"/>
  <c r="C74" i="3"/>
  <c r="D74" i="3" s="1"/>
  <c r="B76" i="3" l="1"/>
  <c r="Q75" i="3"/>
  <c r="R75" i="3" s="1"/>
  <c r="S75" i="3" s="1"/>
  <c r="K75" i="3"/>
  <c r="L75" i="3" s="1"/>
  <c r="M75" i="3" s="1"/>
  <c r="N75" i="3"/>
  <c r="O75" i="3" s="1"/>
  <c r="P75" i="3" s="1"/>
  <c r="H75" i="3"/>
  <c r="I75" i="3" s="1"/>
  <c r="J75" i="3" s="1"/>
  <c r="C75" i="3"/>
  <c r="D75" i="3" s="1"/>
  <c r="B77" i="3" l="1"/>
  <c r="Q76" i="3"/>
  <c r="R76" i="3" s="1"/>
  <c r="S76" i="3" s="1"/>
  <c r="N76" i="3"/>
  <c r="O76" i="3" s="1"/>
  <c r="P76" i="3" s="1"/>
  <c r="H76" i="3"/>
  <c r="I76" i="3" s="1"/>
  <c r="J76" i="3" s="1"/>
  <c r="K76" i="3"/>
  <c r="L76" i="3" s="1"/>
  <c r="M76" i="3" s="1"/>
  <c r="C76" i="3"/>
  <c r="D76" i="3" s="1"/>
  <c r="B78" i="3" l="1"/>
  <c r="Q77" i="3"/>
  <c r="R77" i="3" s="1"/>
  <c r="S77" i="3" s="1"/>
  <c r="K77" i="3"/>
  <c r="L77" i="3" s="1"/>
  <c r="M77" i="3" s="1"/>
  <c r="H77" i="3"/>
  <c r="I77" i="3" s="1"/>
  <c r="J77" i="3" s="1"/>
  <c r="N77" i="3"/>
  <c r="O77" i="3" s="1"/>
  <c r="P77" i="3" s="1"/>
  <c r="C77" i="3"/>
  <c r="D77" i="3" s="1"/>
  <c r="B79" i="3" l="1"/>
  <c r="H78" i="3"/>
  <c r="I78" i="3" s="1"/>
  <c r="J78" i="3" s="1"/>
  <c r="N78" i="3"/>
  <c r="O78" i="3" s="1"/>
  <c r="P78" i="3" s="1"/>
  <c r="K78" i="3"/>
  <c r="L78" i="3" s="1"/>
  <c r="M78" i="3" s="1"/>
  <c r="Q78" i="3"/>
  <c r="R78" i="3" s="1"/>
  <c r="S78" i="3" s="1"/>
  <c r="C78" i="3"/>
  <c r="D78" i="3" s="1"/>
  <c r="B80" i="3" l="1"/>
  <c r="H79" i="3"/>
  <c r="I79" i="3" s="1"/>
  <c r="J79" i="3" s="1"/>
  <c r="N79" i="3"/>
  <c r="O79" i="3" s="1"/>
  <c r="P79" i="3" s="1"/>
  <c r="K79" i="3"/>
  <c r="L79" i="3" s="1"/>
  <c r="M79" i="3" s="1"/>
  <c r="Q79" i="3"/>
  <c r="R79" i="3" s="1"/>
  <c r="S79" i="3" s="1"/>
  <c r="C79" i="3"/>
  <c r="D79" i="3" s="1"/>
  <c r="B81" i="3" l="1"/>
  <c r="K80" i="3"/>
  <c r="L80" i="3" s="1"/>
  <c r="M80" i="3" s="1"/>
  <c r="Q80" i="3"/>
  <c r="R80" i="3" s="1"/>
  <c r="S80" i="3" s="1"/>
  <c r="N80" i="3"/>
  <c r="O80" i="3" s="1"/>
  <c r="P80" i="3" s="1"/>
  <c r="H80" i="3"/>
  <c r="I80" i="3" s="1"/>
  <c r="J80" i="3" s="1"/>
  <c r="C80" i="3"/>
  <c r="D80" i="3" s="1"/>
  <c r="B82" i="3" l="1"/>
  <c r="N81" i="3"/>
  <c r="O81" i="3" s="1"/>
  <c r="P81" i="3" s="1"/>
  <c r="H81" i="3"/>
  <c r="I81" i="3" s="1"/>
  <c r="J81" i="3" s="1"/>
  <c r="K81" i="3"/>
  <c r="L81" i="3" s="1"/>
  <c r="M81" i="3" s="1"/>
  <c r="Q81" i="3"/>
  <c r="R81" i="3" s="1"/>
  <c r="S81" i="3" s="1"/>
  <c r="C81" i="3"/>
  <c r="D81" i="3" s="1"/>
  <c r="B83" i="3" l="1"/>
  <c r="Q82" i="3"/>
  <c r="R82" i="3" s="1"/>
  <c r="S82" i="3" s="1"/>
  <c r="K82" i="3"/>
  <c r="L82" i="3" s="1"/>
  <c r="M82" i="3" s="1"/>
  <c r="N82" i="3"/>
  <c r="O82" i="3" s="1"/>
  <c r="P82" i="3" s="1"/>
  <c r="H82" i="3"/>
  <c r="I82" i="3" s="1"/>
  <c r="J82" i="3" s="1"/>
  <c r="C82" i="3"/>
  <c r="D82" i="3" s="1"/>
  <c r="B84" i="3" l="1"/>
  <c r="Q83" i="3"/>
  <c r="R83" i="3" s="1"/>
  <c r="S83" i="3" s="1"/>
  <c r="K83" i="3"/>
  <c r="L83" i="3" s="1"/>
  <c r="M83" i="3" s="1"/>
  <c r="H83" i="3"/>
  <c r="I83" i="3" s="1"/>
  <c r="J83" i="3" s="1"/>
  <c r="N83" i="3"/>
  <c r="O83" i="3" s="1"/>
  <c r="P83" i="3" s="1"/>
  <c r="C83" i="3"/>
  <c r="D83" i="3" s="1"/>
  <c r="B85" i="3" l="1"/>
  <c r="Q84" i="3"/>
  <c r="R84" i="3" s="1"/>
  <c r="S84" i="3" s="1"/>
  <c r="H84" i="3"/>
  <c r="I84" i="3" s="1"/>
  <c r="J84" i="3" s="1"/>
  <c r="N84" i="3"/>
  <c r="O84" i="3" s="1"/>
  <c r="P84" i="3" s="1"/>
  <c r="K84" i="3"/>
  <c r="L84" i="3" s="1"/>
  <c r="M84" i="3" s="1"/>
  <c r="C84" i="3"/>
  <c r="D84" i="3" s="1"/>
  <c r="B86" i="3" l="1"/>
  <c r="Q85" i="3"/>
  <c r="R85" i="3" s="1"/>
  <c r="S85" i="3" s="1"/>
  <c r="K85" i="3"/>
  <c r="L85" i="3" s="1"/>
  <c r="M85" i="3" s="1"/>
  <c r="N85" i="3"/>
  <c r="O85" i="3" s="1"/>
  <c r="P85" i="3" s="1"/>
  <c r="H85" i="3"/>
  <c r="I85" i="3" s="1"/>
  <c r="J85" i="3" s="1"/>
  <c r="C85" i="3"/>
  <c r="D85" i="3" s="1"/>
  <c r="B87" i="3" l="1"/>
  <c r="N86" i="3"/>
  <c r="O86" i="3" s="1"/>
  <c r="P86" i="3" s="1"/>
  <c r="Q86" i="3"/>
  <c r="R86" i="3" s="1"/>
  <c r="S86" i="3" s="1"/>
  <c r="H86" i="3"/>
  <c r="I86" i="3" s="1"/>
  <c r="J86" i="3" s="1"/>
  <c r="K86" i="3"/>
  <c r="L86" i="3" s="1"/>
  <c r="M86" i="3" s="1"/>
  <c r="C86" i="3"/>
  <c r="D86" i="3" s="1"/>
  <c r="B88" i="3" l="1"/>
  <c r="H87" i="3"/>
  <c r="I87" i="3" s="1"/>
  <c r="J87" i="3" s="1"/>
  <c r="N87" i="3"/>
  <c r="O87" i="3" s="1"/>
  <c r="P87" i="3" s="1"/>
  <c r="Q87" i="3"/>
  <c r="R87" i="3" s="1"/>
  <c r="S87" i="3" s="1"/>
  <c r="K87" i="3"/>
  <c r="L87" i="3" s="1"/>
  <c r="M87" i="3" s="1"/>
  <c r="C87" i="3"/>
  <c r="D87" i="3" s="1"/>
  <c r="B89" i="3" l="1"/>
  <c r="Q88" i="3"/>
  <c r="R88" i="3" s="1"/>
  <c r="S88" i="3" s="1"/>
  <c r="H88" i="3"/>
  <c r="I88" i="3" s="1"/>
  <c r="J88" i="3" s="1"/>
  <c r="K88" i="3"/>
  <c r="L88" i="3" s="1"/>
  <c r="M88" i="3" s="1"/>
  <c r="N88" i="3"/>
  <c r="O88" i="3" s="1"/>
  <c r="P88" i="3" s="1"/>
  <c r="C88" i="3"/>
  <c r="D88" i="3" s="1"/>
  <c r="B90" i="3" l="1"/>
  <c r="Q89" i="3"/>
  <c r="R89" i="3" s="1"/>
  <c r="S89" i="3" s="1"/>
  <c r="N89" i="3"/>
  <c r="O89" i="3" s="1"/>
  <c r="P89" i="3" s="1"/>
  <c r="H89" i="3"/>
  <c r="I89" i="3" s="1"/>
  <c r="J89" i="3" s="1"/>
  <c r="K89" i="3"/>
  <c r="L89" i="3" s="1"/>
  <c r="M89" i="3" s="1"/>
  <c r="C89" i="3"/>
  <c r="D89" i="3" s="1"/>
  <c r="B91" i="3" l="1"/>
  <c r="Q90" i="3"/>
  <c r="R90" i="3" s="1"/>
  <c r="S90" i="3" s="1"/>
  <c r="K90" i="3"/>
  <c r="L90" i="3" s="1"/>
  <c r="M90" i="3" s="1"/>
  <c r="H90" i="3"/>
  <c r="I90" i="3" s="1"/>
  <c r="J90" i="3" s="1"/>
  <c r="N90" i="3"/>
  <c r="O90" i="3" s="1"/>
  <c r="P90" i="3" s="1"/>
  <c r="C90" i="3"/>
  <c r="D90" i="3" s="1"/>
  <c r="B92" i="3" l="1"/>
  <c r="Q91" i="3"/>
  <c r="R91" i="3" s="1"/>
  <c r="S91" i="3" s="1"/>
  <c r="K91" i="3"/>
  <c r="L91" i="3" s="1"/>
  <c r="M91" i="3" s="1"/>
  <c r="N91" i="3"/>
  <c r="O91" i="3" s="1"/>
  <c r="P91" i="3" s="1"/>
  <c r="H91" i="3"/>
  <c r="I91" i="3" s="1"/>
  <c r="J91" i="3" s="1"/>
  <c r="C91" i="3"/>
  <c r="D91" i="3" s="1"/>
  <c r="B93" i="3" l="1"/>
  <c r="Q92" i="3"/>
  <c r="R92" i="3" s="1"/>
  <c r="S92" i="3" s="1"/>
  <c r="K92" i="3"/>
  <c r="L92" i="3" s="1"/>
  <c r="M92" i="3" s="1"/>
  <c r="N92" i="3"/>
  <c r="O92" i="3" s="1"/>
  <c r="P92" i="3" s="1"/>
  <c r="H92" i="3"/>
  <c r="I92" i="3" s="1"/>
  <c r="J92" i="3" s="1"/>
  <c r="C92" i="3"/>
  <c r="D92" i="3" s="1"/>
  <c r="B94" i="3" l="1"/>
  <c r="Q93" i="3"/>
  <c r="R93" i="3" s="1"/>
  <c r="S93" i="3" s="1"/>
  <c r="K93" i="3"/>
  <c r="L93" i="3" s="1"/>
  <c r="M93" i="3" s="1"/>
  <c r="N93" i="3"/>
  <c r="O93" i="3" s="1"/>
  <c r="P93" i="3" s="1"/>
  <c r="H93" i="3"/>
  <c r="I93" i="3" s="1"/>
  <c r="J93" i="3" s="1"/>
  <c r="C93" i="3"/>
  <c r="D93" i="3" s="1"/>
  <c r="B95" i="3" l="1"/>
  <c r="Q94" i="3"/>
  <c r="R94" i="3" s="1"/>
  <c r="S94" i="3" s="1"/>
  <c r="N94" i="3"/>
  <c r="O94" i="3" s="1"/>
  <c r="P94" i="3" s="1"/>
  <c r="K94" i="3"/>
  <c r="L94" i="3" s="1"/>
  <c r="H94" i="3"/>
  <c r="I94" i="3" s="1"/>
  <c r="J94" i="3" s="1"/>
  <c r="C94" i="3"/>
  <c r="D94" i="3" s="1"/>
  <c r="M94" i="3" l="1"/>
  <c r="B96" i="3"/>
  <c r="H95" i="3"/>
  <c r="I95" i="3" s="1"/>
  <c r="J95" i="3" s="1"/>
  <c r="N95" i="3"/>
  <c r="O95" i="3" s="1"/>
  <c r="P95" i="3" s="1"/>
  <c r="Q95" i="3"/>
  <c r="R95" i="3" s="1"/>
  <c r="S95" i="3" s="1"/>
  <c r="K95" i="3"/>
  <c r="L95" i="3" s="1"/>
  <c r="C95" i="3"/>
  <c r="D95" i="3" s="1"/>
  <c r="M95" i="3" l="1"/>
  <c r="B97" i="3"/>
  <c r="Q96" i="3"/>
  <c r="R96" i="3" s="1"/>
  <c r="S96" i="3" s="1"/>
  <c r="K96" i="3"/>
  <c r="L96" i="3" s="1"/>
  <c r="N96" i="3"/>
  <c r="O96" i="3" s="1"/>
  <c r="P96" i="3" s="1"/>
  <c r="H96" i="3"/>
  <c r="I96" i="3" s="1"/>
  <c r="J96" i="3" s="1"/>
  <c r="C96" i="3"/>
  <c r="D96" i="3" s="1"/>
  <c r="M96" i="3" l="1"/>
  <c r="B98" i="3"/>
  <c r="Q97" i="3"/>
  <c r="R97" i="3" s="1"/>
  <c r="S97" i="3" s="1"/>
  <c r="N97" i="3"/>
  <c r="O97" i="3" s="1"/>
  <c r="P97" i="3" s="1"/>
  <c r="H97" i="3"/>
  <c r="I97" i="3" s="1"/>
  <c r="J97" i="3" s="1"/>
  <c r="K97" i="3"/>
  <c r="L97" i="3" s="1"/>
  <c r="C97" i="3"/>
  <c r="D97" i="3" s="1"/>
  <c r="M97" i="3" l="1"/>
  <c r="B99" i="3"/>
  <c r="Q98" i="3"/>
  <c r="R98" i="3" s="1"/>
  <c r="S98" i="3" s="1"/>
  <c r="N98" i="3"/>
  <c r="O98" i="3" s="1"/>
  <c r="P98" i="3" s="1"/>
  <c r="H98" i="3"/>
  <c r="I98" i="3" s="1"/>
  <c r="J98" i="3" s="1"/>
  <c r="K98" i="3"/>
  <c r="L98" i="3" s="1"/>
  <c r="C98" i="3"/>
  <c r="D98" i="3" s="1"/>
  <c r="M98" i="3" l="1"/>
  <c r="B100" i="3"/>
  <c r="Q99" i="3"/>
  <c r="R99" i="3" s="1"/>
  <c r="S99" i="3" s="1"/>
  <c r="K99" i="3"/>
  <c r="L99" i="3" s="1"/>
  <c r="H99" i="3"/>
  <c r="I99" i="3" s="1"/>
  <c r="J99" i="3" s="1"/>
  <c r="N99" i="3"/>
  <c r="O99" i="3" s="1"/>
  <c r="P99" i="3" s="1"/>
  <c r="C99" i="3"/>
  <c r="D99" i="3" s="1"/>
  <c r="M99" i="3" l="1"/>
  <c r="B101" i="3"/>
  <c r="Q100" i="3"/>
  <c r="R100" i="3" s="1"/>
  <c r="S100" i="3" s="1"/>
  <c r="H100" i="3"/>
  <c r="I100" i="3" s="1"/>
  <c r="J100" i="3" s="1"/>
  <c r="K100" i="3"/>
  <c r="L100" i="3" s="1"/>
  <c r="N100" i="3"/>
  <c r="O100" i="3" s="1"/>
  <c r="P100" i="3" s="1"/>
  <c r="C100" i="3"/>
  <c r="D100" i="3" s="1"/>
  <c r="M100" i="3" l="1"/>
  <c r="B102" i="3"/>
  <c r="Q101" i="3"/>
  <c r="R101" i="3" s="1"/>
  <c r="S101" i="3" s="1"/>
  <c r="K101" i="3"/>
  <c r="L101" i="3" s="1"/>
  <c r="N101" i="3"/>
  <c r="O101" i="3" s="1"/>
  <c r="P101" i="3" s="1"/>
  <c r="H101" i="3"/>
  <c r="I101" i="3" s="1"/>
  <c r="J101" i="3" s="1"/>
  <c r="C101" i="3"/>
  <c r="D101" i="3" s="1"/>
  <c r="M101" i="3" l="1"/>
  <c r="B103" i="3"/>
  <c r="Q102" i="3"/>
  <c r="R102" i="3" s="1"/>
  <c r="S102" i="3" s="1"/>
  <c r="N102" i="3"/>
  <c r="O102" i="3" s="1"/>
  <c r="P102" i="3" s="1"/>
  <c r="K102" i="3"/>
  <c r="L102" i="3" s="1"/>
  <c r="H102" i="3"/>
  <c r="I102" i="3" s="1"/>
  <c r="J102" i="3" s="1"/>
  <c r="C102" i="3"/>
  <c r="D102" i="3" s="1"/>
  <c r="M102" i="3" l="1"/>
  <c r="B104" i="3"/>
  <c r="Q103" i="3"/>
  <c r="R103" i="3" s="1"/>
  <c r="S103" i="3" s="1"/>
  <c r="H103" i="3"/>
  <c r="I103" i="3" s="1"/>
  <c r="J103" i="3" s="1"/>
  <c r="N103" i="3"/>
  <c r="O103" i="3" s="1"/>
  <c r="P103" i="3" s="1"/>
  <c r="K103" i="3"/>
  <c r="L103" i="3" s="1"/>
  <c r="C103" i="3"/>
  <c r="D103" i="3" s="1"/>
  <c r="M103" i="3" l="1"/>
  <c r="B105" i="3"/>
  <c r="Q104" i="3"/>
  <c r="R104" i="3" s="1"/>
  <c r="S104" i="3" s="1"/>
  <c r="H104" i="3"/>
  <c r="I104" i="3" s="1"/>
  <c r="J104" i="3" s="1"/>
  <c r="K104" i="3"/>
  <c r="L104" i="3" s="1"/>
  <c r="N104" i="3"/>
  <c r="O104" i="3" s="1"/>
  <c r="P104" i="3" s="1"/>
  <c r="C104" i="3"/>
  <c r="D104" i="3" s="1"/>
  <c r="M104" i="3" l="1"/>
  <c r="B106" i="3"/>
  <c r="C106" i="3" s="1"/>
  <c r="D106" i="3" s="1"/>
  <c r="Q105" i="3"/>
  <c r="R105" i="3" s="1"/>
  <c r="S105" i="3" s="1"/>
  <c r="N105" i="3"/>
  <c r="O105" i="3" s="1"/>
  <c r="P105" i="3" s="1"/>
  <c r="H105" i="3"/>
  <c r="I105" i="3" s="1"/>
  <c r="J105" i="3" s="1"/>
  <c r="K105" i="3"/>
  <c r="L105" i="3" s="1"/>
  <c r="C105" i="3"/>
  <c r="D105" i="3" s="1"/>
  <c r="M105" i="3" l="1"/>
  <c r="Q106" i="3"/>
  <c r="R106" i="3" s="1"/>
  <c r="S106" i="3" s="1"/>
  <c r="K106" i="3"/>
  <c r="L106" i="3" s="1"/>
  <c r="N106" i="3"/>
  <c r="O106" i="3" s="1"/>
  <c r="P106" i="3" s="1"/>
  <c r="H106" i="3"/>
  <c r="I106" i="3" s="1"/>
  <c r="J106" i="3" s="1"/>
  <c r="B107" i="3"/>
  <c r="B108" i="3" l="1"/>
  <c r="Q107" i="3"/>
  <c r="R107" i="3" s="1"/>
  <c r="S107" i="3" s="1"/>
  <c r="K107" i="3"/>
  <c r="L107" i="3" s="1"/>
  <c r="N107" i="3"/>
  <c r="O107" i="3" s="1"/>
  <c r="P107" i="3" s="1"/>
  <c r="H107" i="3"/>
  <c r="I107" i="3" s="1"/>
  <c r="J107" i="3" s="1"/>
  <c r="C107" i="3"/>
  <c r="D107" i="3" s="1"/>
  <c r="M106" i="3"/>
  <c r="M107" i="3" l="1"/>
  <c r="Q108" i="3"/>
  <c r="R108" i="3" s="1"/>
  <c r="S108" i="3" s="1"/>
  <c r="H108" i="3"/>
  <c r="I108" i="3" s="1"/>
  <c r="J108" i="3" s="1"/>
  <c r="K108" i="3"/>
  <c r="L108" i="3" s="1"/>
  <c r="N108" i="3"/>
  <c r="O108" i="3" s="1"/>
  <c r="C108" i="3"/>
  <c r="D108" i="3" s="1"/>
  <c r="B109" i="3"/>
  <c r="N109" i="3" l="1"/>
  <c r="O109" i="3" s="1"/>
  <c r="P109" i="3" s="1"/>
  <c r="Q109" i="3"/>
  <c r="R109" i="3" s="1"/>
  <c r="S109" i="3" s="1"/>
  <c r="K109" i="3"/>
  <c r="L109" i="3" s="1"/>
  <c r="M109" i="3" s="1"/>
  <c r="M108" i="3"/>
  <c r="H109" i="3"/>
  <c r="I109" i="3" s="1"/>
  <c r="J109" i="3" s="1"/>
  <c r="B110" i="3"/>
  <c r="C109" i="3"/>
  <c r="D109" i="3" s="1"/>
  <c r="P108" i="3"/>
  <c r="K110" i="3" l="1"/>
  <c r="L110" i="3" s="1"/>
  <c r="M110" i="3" s="1"/>
  <c r="B111" i="3"/>
  <c r="N110" i="3"/>
  <c r="O110" i="3" s="1"/>
  <c r="P110" i="3" s="1"/>
  <c r="Q110" i="3"/>
  <c r="R110" i="3" s="1"/>
  <c r="S110" i="3" s="1"/>
  <c r="H110" i="3"/>
  <c r="I110" i="3" s="1"/>
  <c r="J110" i="3" s="1"/>
  <c r="C110" i="3"/>
  <c r="D110" i="3" s="1"/>
  <c r="Q111" i="3" l="1"/>
  <c r="R111" i="3" s="1"/>
  <c r="S111" i="3" s="1"/>
  <c r="B112" i="3"/>
  <c r="N111" i="3"/>
  <c r="O111" i="3" s="1"/>
  <c r="P111" i="3" s="1"/>
  <c r="K111" i="3"/>
  <c r="L111" i="3" s="1"/>
  <c r="M111" i="3" s="1"/>
  <c r="H111" i="3"/>
  <c r="I111" i="3" s="1"/>
  <c r="J111" i="3" s="1"/>
  <c r="C111" i="3"/>
  <c r="D111" i="3" s="1"/>
  <c r="B113" i="3" l="1"/>
  <c r="K112" i="3"/>
  <c r="L112" i="3" s="1"/>
  <c r="M112" i="3" s="1"/>
  <c r="N112" i="3"/>
  <c r="O112" i="3" s="1"/>
  <c r="P112" i="3" s="1"/>
  <c r="H112" i="3"/>
  <c r="I112" i="3" s="1"/>
  <c r="J112" i="3" s="1"/>
  <c r="Q112" i="3"/>
  <c r="R112" i="3" s="1"/>
  <c r="S112" i="3" s="1"/>
  <c r="C112" i="3"/>
  <c r="D112" i="3" s="1"/>
  <c r="B114" i="3" l="1"/>
  <c r="H113" i="3"/>
  <c r="I113" i="3" s="1"/>
  <c r="K113" i="3"/>
  <c r="L113" i="3" s="1"/>
  <c r="M113" i="3" s="1"/>
  <c r="N113" i="3"/>
  <c r="O113" i="3" s="1"/>
  <c r="P113" i="3" s="1"/>
  <c r="Q113" i="3"/>
  <c r="R113" i="3" s="1"/>
  <c r="S113" i="3" s="1"/>
  <c r="C113" i="3"/>
  <c r="D113" i="3" s="1"/>
  <c r="J113" i="3" l="1"/>
  <c r="B115" i="3"/>
  <c r="K114" i="3"/>
  <c r="L114" i="3" s="1"/>
  <c r="M114" i="3" s="1"/>
  <c r="N114" i="3"/>
  <c r="O114" i="3" s="1"/>
  <c r="P114" i="3" s="1"/>
  <c r="Q114" i="3"/>
  <c r="R114" i="3" s="1"/>
  <c r="S114" i="3" s="1"/>
  <c r="H114" i="3"/>
  <c r="I114" i="3" s="1"/>
  <c r="C114" i="3"/>
  <c r="D114" i="3" s="1"/>
  <c r="J114" i="3" l="1"/>
  <c r="B116" i="3"/>
  <c r="K115" i="3"/>
  <c r="L115" i="3" s="1"/>
  <c r="M115" i="3" s="1"/>
  <c r="N115" i="3"/>
  <c r="O115" i="3" s="1"/>
  <c r="P115" i="3" s="1"/>
  <c r="Q115" i="3"/>
  <c r="R115" i="3" s="1"/>
  <c r="S115" i="3" s="1"/>
  <c r="H115" i="3"/>
  <c r="I115" i="3" s="1"/>
  <c r="C115" i="3"/>
  <c r="D115" i="3" s="1"/>
  <c r="J115" i="3" l="1"/>
  <c r="B117" i="3"/>
  <c r="Q116" i="3"/>
  <c r="R116" i="3" s="1"/>
  <c r="S116" i="3" s="1"/>
  <c r="K116" i="3"/>
  <c r="L116" i="3" s="1"/>
  <c r="M116" i="3" s="1"/>
  <c r="H116" i="3"/>
  <c r="I116" i="3" s="1"/>
  <c r="N116" i="3"/>
  <c r="O116" i="3" s="1"/>
  <c r="P116" i="3" s="1"/>
  <c r="C116" i="3"/>
  <c r="D116" i="3" s="1"/>
  <c r="J116" i="3" l="1"/>
  <c r="B118" i="3"/>
  <c r="K117" i="3"/>
  <c r="L117" i="3" s="1"/>
  <c r="M117" i="3" s="1"/>
  <c r="N117" i="3"/>
  <c r="O117" i="3" s="1"/>
  <c r="P117" i="3" s="1"/>
  <c r="Q117" i="3"/>
  <c r="R117" i="3" s="1"/>
  <c r="S117" i="3" s="1"/>
  <c r="H117" i="3"/>
  <c r="I117" i="3" s="1"/>
  <c r="C117" i="3"/>
  <c r="D117" i="3" s="1"/>
  <c r="J117" i="3" l="1"/>
  <c r="B119" i="3"/>
  <c r="N118" i="3"/>
  <c r="O118" i="3" s="1"/>
  <c r="P118" i="3" s="1"/>
  <c r="H118" i="3"/>
  <c r="I118" i="3" s="1"/>
  <c r="Q118" i="3"/>
  <c r="R118" i="3" s="1"/>
  <c r="S118" i="3" s="1"/>
  <c r="K118" i="3"/>
  <c r="L118" i="3" s="1"/>
  <c r="M118" i="3" s="1"/>
  <c r="C118" i="3"/>
  <c r="D118" i="3" s="1"/>
  <c r="J118" i="3" l="1"/>
  <c r="B120" i="3"/>
  <c r="H119" i="3"/>
  <c r="I119" i="3" s="1"/>
  <c r="K119" i="3"/>
  <c r="L119" i="3" s="1"/>
  <c r="M119" i="3" s="1"/>
  <c r="N119" i="3"/>
  <c r="O119" i="3" s="1"/>
  <c r="P119" i="3" s="1"/>
  <c r="Q119" i="3"/>
  <c r="R119" i="3" s="1"/>
  <c r="S119" i="3" s="1"/>
  <c r="C119" i="3"/>
  <c r="D119" i="3" s="1"/>
  <c r="J119" i="3" l="1"/>
  <c r="B121" i="3"/>
  <c r="H120" i="3"/>
  <c r="I120" i="3" s="1"/>
  <c r="K120" i="3"/>
  <c r="L120" i="3" s="1"/>
  <c r="M120" i="3" s="1"/>
  <c r="Q120" i="3"/>
  <c r="R120" i="3" s="1"/>
  <c r="S120" i="3" s="1"/>
  <c r="N120" i="3"/>
  <c r="O120" i="3" s="1"/>
  <c r="P120" i="3" s="1"/>
  <c r="C120" i="3"/>
  <c r="D120" i="3" s="1"/>
  <c r="J120" i="3" l="1"/>
  <c r="B122" i="3"/>
  <c r="K121" i="3"/>
  <c r="L121" i="3" s="1"/>
  <c r="M121" i="3" s="1"/>
  <c r="N121" i="3"/>
  <c r="O121" i="3" s="1"/>
  <c r="P121" i="3" s="1"/>
  <c r="Q121" i="3"/>
  <c r="R121" i="3" s="1"/>
  <c r="S121" i="3" s="1"/>
  <c r="H121" i="3"/>
  <c r="I121" i="3" s="1"/>
  <c r="C121" i="3"/>
  <c r="D121" i="3" s="1"/>
  <c r="J121" i="3" l="1"/>
  <c r="B123" i="3"/>
  <c r="K122" i="3"/>
  <c r="L122" i="3" s="1"/>
  <c r="M122" i="3" s="1"/>
  <c r="H122" i="3"/>
  <c r="I122" i="3" s="1"/>
  <c r="N122" i="3"/>
  <c r="O122" i="3" s="1"/>
  <c r="P122" i="3" s="1"/>
  <c r="Q122" i="3"/>
  <c r="R122" i="3" s="1"/>
  <c r="S122" i="3" s="1"/>
  <c r="C122" i="3"/>
  <c r="D122" i="3" s="1"/>
  <c r="J122" i="3" l="1"/>
  <c r="N123" i="3"/>
  <c r="O123" i="3" s="1"/>
  <c r="P123" i="3" s="1"/>
  <c r="Q123" i="3"/>
  <c r="R123" i="3" s="1"/>
  <c r="S123" i="3" s="1"/>
  <c r="K123" i="3"/>
  <c r="L123" i="3" s="1"/>
  <c r="M123" i="3" s="1"/>
  <c r="H123" i="3"/>
  <c r="I123" i="3" s="1"/>
  <c r="J123" i="3" s="1"/>
  <c r="C123" i="3"/>
  <c r="D123" i="3" s="1"/>
</calcChain>
</file>

<file path=xl/sharedStrings.xml><?xml version="1.0" encoding="utf-8"?>
<sst xmlns="http://schemas.openxmlformats.org/spreadsheetml/2006/main" count="70" uniqueCount="30">
  <si>
    <t>Mika Järvinen</t>
  </si>
  <si>
    <t>rho</t>
  </si>
  <si>
    <t>D</t>
  </si>
  <si>
    <t>kg/m3</t>
  </si>
  <si>
    <t>m</t>
  </si>
  <si>
    <t>Cp</t>
  </si>
  <si>
    <t>-</t>
  </si>
  <si>
    <t>U</t>
  </si>
  <si>
    <t>P</t>
  </si>
  <si>
    <t>Prated</t>
  </si>
  <si>
    <t>Cutin</t>
  </si>
  <si>
    <t>x</t>
  </si>
  <si>
    <t>d</t>
  </si>
  <si>
    <t>k</t>
  </si>
  <si>
    <t>r+</t>
  </si>
  <si>
    <t>r-</t>
  </si>
  <si>
    <t>u</t>
  </si>
  <si>
    <t>r0</t>
  </si>
  <si>
    <t>dr</t>
  </si>
  <si>
    <t>a</t>
  </si>
  <si>
    <t>qV</t>
  </si>
  <si>
    <t>p+</t>
  </si>
  <si>
    <t>p</t>
  </si>
  <si>
    <t>CT</t>
  </si>
  <si>
    <t>a2</t>
  </si>
  <si>
    <t>lambda_r</t>
  </si>
  <si>
    <t>tip speed ratios</t>
  </si>
  <si>
    <t>r/R</t>
  </si>
  <si>
    <t>a'</t>
  </si>
  <si>
    <t>Rated 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</si>
</sst>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.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" fontId="0" fillId="0" borderId="0" xfId="0" applyNumberFormat="1"/>
    <xf numFmtId="2" fontId="0" fillId="0" borderId="0" xfId="0" applyNumberFormat="1"/>
    <xf numFmtId="0" fontId="0" fillId="0" borderId="0" xfId="0" applyAlignmen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368191120114439"/>
          <c:y val="5.5913271604938274E-2"/>
          <c:w val="0.76767160493827158"/>
          <c:h val="0.75416444444444453"/>
        </c:manualLayout>
      </c:layout>
      <c:scatterChart>
        <c:scatterStyle val="smoothMarker"/>
        <c:varyColors val="0"/>
        <c:ser>
          <c:idx val="14"/>
          <c:order val="0"/>
          <c:tx>
            <c:strRef>
              <c:f>'Power curve'!$B$9</c:f>
              <c:strCache>
                <c:ptCount val="1"/>
                <c:pt idx="0">
                  <c:v>P</c:v>
                </c:pt>
              </c:strCache>
            </c:strRef>
          </c:tx>
          <c:spPr>
            <a:ln w="15875">
              <a:solidFill>
                <a:schemeClr val="tx1"/>
              </a:solidFill>
              <a:prstDash val="sysDash"/>
            </a:ln>
          </c:spPr>
          <c:marker>
            <c:symbol val="none"/>
          </c:marker>
          <c:xVal>
            <c:numRef>
              <c:f>'Power curve'!$A$10:$A$300</c:f>
              <c:numCache>
                <c:formatCode>General</c:formatCode>
                <c:ptCount val="291"/>
                <c:pt idx="0">
                  <c:v>0</c:v>
                </c:pt>
                <c:pt idx="1">
                  <c:v>0.2</c:v>
                </c:pt>
                <c:pt idx="2">
                  <c:v>0.4</c:v>
                </c:pt>
                <c:pt idx="3">
                  <c:v>0.6</c:v>
                </c:pt>
                <c:pt idx="4">
                  <c:v>0.8</c:v>
                </c:pt>
                <c:pt idx="5">
                  <c:v>1</c:v>
                </c:pt>
                <c:pt idx="6">
                  <c:v>1.2</c:v>
                </c:pt>
                <c:pt idx="7">
                  <c:v>1.4</c:v>
                </c:pt>
                <c:pt idx="8">
                  <c:v>1.6</c:v>
                </c:pt>
                <c:pt idx="9">
                  <c:v>1.8</c:v>
                </c:pt>
                <c:pt idx="10">
                  <c:v>2</c:v>
                </c:pt>
                <c:pt idx="11">
                  <c:v>2.2000000000000002</c:v>
                </c:pt>
                <c:pt idx="12">
                  <c:v>2.4</c:v>
                </c:pt>
                <c:pt idx="13">
                  <c:v>2.6</c:v>
                </c:pt>
                <c:pt idx="14">
                  <c:v>2.8</c:v>
                </c:pt>
                <c:pt idx="15">
                  <c:v>3</c:v>
                </c:pt>
                <c:pt idx="16">
                  <c:v>3.2</c:v>
                </c:pt>
                <c:pt idx="17">
                  <c:v>3.4</c:v>
                </c:pt>
                <c:pt idx="18">
                  <c:v>3.6</c:v>
                </c:pt>
                <c:pt idx="19">
                  <c:v>3.8</c:v>
                </c:pt>
                <c:pt idx="20">
                  <c:v>4</c:v>
                </c:pt>
                <c:pt idx="21">
                  <c:v>4.2</c:v>
                </c:pt>
                <c:pt idx="22">
                  <c:v>4.4000000000000004</c:v>
                </c:pt>
                <c:pt idx="23">
                  <c:v>4.5999999999999996</c:v>
                </c:pt>
                <c:pt idx="24">
                  <c:v>4.8</c:v>
                </c:pt>
                <c:pt idx="25">
                  <c:v>5</c:v>
                </c:pt>
                <c:pt idx="26">
                  <c:v>5.2</c:v>
                </c:pt>
                <c:pt idx="27">
                  <c:v>5.4</c:v>
                </c:pt>
                <c:pt idx="28">
                  <c:v>5.6</c:v>
                </c:pt>
                <c:pt idx="29">
                  <c:v>5.8</c:v>
                </c:pt>
                <c:pt idx="30">
                  <c:v>6</c:v>
                </c:pt>
                <c:pt idx="31">
                  <c:v>6.2</c:v>
                </c:pt>
                <c:pt idx="32">
                  <c:v>6.4</c:v>
                </c:pt>
                <c:pt idx="33">
                  <c:v>6.6</c:v>
                </c:pt>
                <c:pt idx="34">
                  <c:v>6.8</c:v>
                </c:pt>
                <c:pt idx="35">
                  <c:v>7</c:v>
                </c:pt>
                <c:pt idx="36">
                  <c:v>7.2</c:v>
                </c:pt>
                <c:pt idx="37">
                  <c:v>7.4</c:v>
                </c:pt>
                <c:pt idx="38">
                  <c:v>7.6</c:v>
                </c:pt>
                <c:pt idx="39">
                  <c:v>7.8</c:v>
                </c:pt>
                <c:pt idx="40">
                  <c:v>8</c:v>
                </c:pt>
                <c:pt idx="41">
                  <c:v>8.1999999999999993</c:v>
                </c:pt>
                <c:pt idx="42">
                  <c:v>8.4</c:v>
                </c:pt>
                <c:pt idx="43">
                  <c:v>8.6</c:v>
                </c:pt>
                <c:pt idx="44">
                  <c:v>8.8000000000000007</c:v>
                </c:pt>
                <c:pt idx="45">
                  <c:v>9</c:v>
                </c:pt>
                <c:pt idx="46">
                  <c:v>9.1999999999999993</c:v>
                </c:pt>
                <c:pt idx="47">
                  <c:v>9.4</c:v>
                </c:pt>
                <c:pt idx="48">
                  <c:v>9.6</c:v>
                </c:pt>
                <c:pt idx="49">
                  <c:v>9.8000000000000007</c:v>
                </c:pt>
                <c:pt idx="50">
                  <c:v>10</c:v>
                </c:pt>
                <c:pt idx="51">
                  <c:v>10.199999999999999</c:v>
                </c:pt>
                <c:pt idx="52">
                  <c:v>10.4</c:v>
                </c:pt>
                <c:pt idx="53">
                  <c:v>10.6</c:v>
                </c:pt>
                <c:pt idx="54">
                  <c:v>10.8</c:v>
                </c:pt>
                <c:pt idx="55">
                  <c:v>11</c:v>
                </c:pt>
                <c:pt idx="56">
                  <c:v>11.2</c:v>
                </c:pt>
                <c:pt idx="57">
                  <c:v>11.4</c:v>
                </c:pt>
                <c:pt idx="58">
                  <c:v>11.6</c:v>
                </c:pt>
                <c:pt idx="59">
                  <c:v>11.8</c:v>
                </c:pt>
                <c:pt idx="60">
                  <c:v>12</c:v>
                </c:pt>
                <c:pt idx="61">
                  <c:v>12.2</c:v>
                </c:pt>
                <c:pt idx="62">
                  <c:v>12.4</c:v>
                </c:pt>
                <c:pt idx="63">
                  <c:v>12.6</c:v>
                </c:pt>
                <c:pt idx="64">
                  <c:v>12.8</c:v>
                </c:pt>
                <c:pt idx="65">
                  <c:v>13</c:v>
                </c:pt>
                <c:pt idx="66">
                  <c:v>13.2</c:v>
                </c:pt>
                <c:pt idx="67">
                  <c:v>13.4</c:v>
                </c:pt>
                <c:pt idx="68">
                  <c:v>13.6</c:v>
                </c:pt>
                <c:pt idx="69">
                  <c:v>13.8</c:v>
                </c:pt>
                <c:pt idx="70">
                  <c:v>14</c:v>
                </c:pt>
                <c:pt idx="71">
                  <c:v>14.2</c:v>
                </c:pt>
                <c:pt idx="72">
                  <c:v>14.4</c:v>
                </c:pt>
                <c:pt idx="73">
                  <c:v>14.6</c:v>
                </c:pt>
                <c:pt idx="74">
                  <c:v>14.8</c:v>
                </c:pt>
                <c:pt idx="75">
                  <c:v>15</c:v>
                </c:pt>
                <c:pt idx="76">
                  <c:v>15.2</c:v>
                </c:pt>
                <c:pt idx="77">
                  <c:v>15.4</c:v>
                </c:pt>
                <c:pt idx="78">
                  <c:v>15.6</c:v>
                </c:pt>
                <c:pt idx="79">
                  <c:v>15.8</c:v>
                </c:pt>
                <c:pt idx="80">
                  <c:v>16</c:v>
                </c:pt>
                <c:pt idx="81">
                  <c:v>16.2</c:v>
                </c:pt>
                <c:pt idx="82">
                  <c:v>16.399999999999999</c:v>
                </c:pt>
                <c:pt idx="83">
                  <c:v>16.600000000000001</c:v>
                </c:pt>
                <c:pt idx="84">
                  <c:v>16.8</c:v>
                </c:pt>
                <c:pt idx="85">
                  <c:v>17</c:v>
                </c:pt>
                <c:pt idx="86">
                  <c:v>17.2</c:v>
                </c:pt>
                <c:pt idx="87">
                  <c:v>17.399999999999999</c:v>
                </c:pt>
                <c:pt idx="88">
                  <c:v>17.600000000000001</c:v>
                </c:pt>
                <c:pt idx="89">
                  <c:v>17.8</c:v>
                </c:pt>
                <c:pt idx="90">
                  <c:v>18</c:v>
                </c:pt>
                <c:pt idx="91">
                  <c:v>18.2</c:v>
                </c:pt>
                <c:pt idx="92">
                  <c:v>18.399999999999999</c:v>
                </c:pt>
                <c:pt idx="93">
                  <c:v>18.600000000000001</c:v>
                </c:pt>
                <c:pt idx="94">
                  <c:v>18.8</c:v>
                </c:pt>
                <c:pt idx="95">
                  <c:v>19</c:v>
                </c:pt>
                <c:pt idx="96">
                  <c:v>19.2</c:v>
                </c:pt>
                <c:pt idx="97">
                  <c:v>19.399999999999999</c:v>
                </c:pt>
                <c:pt idx="98">
                  <c:v>19.600000000000001</c:v>
                </c:pt>
                <c:pt idx="99">
                  <c:v>19.8</c:v>
                </c:pt>
                <c:pt idx="100">
                  <c:v>20</c:v>
                </c:pt>
                <c:pt idx="101">
                  <c:v>20.2</c:v>
                </c:pt>
                <c:pt idx="102">
                  <c:v>20.399999999999999</c:v>
                </c:pt>
                <c:pt idx="103">
                  <c:v>20.6</c:v>
                </c:pt>
                <c:pt idx="104">
                  <c:v>20.8</c:v>
                </c:pt>
                <c:pt idx="105">
                  <c:v>21</c:v>
                </c:pt>
                <c:pt idx="106">
                  <c:v>21.2</c:v>
                </c:pt>
                <c:pt idx="107">
                  <c:v>21.4</c:v>
                </c:pt>
                <c:pt idx="108">
                  <c:v>21.6</c:v>
                </c:pt>
                <c:pt idx="109">
                  <c:v>21.8</c:v>
                </c:pt>
                <c:pt idx="110">
                  <c:v>22</c:v>
                </c:pt>
                <c:pt idx="111">
                  <c:v>22.2</c:v>
                </c:pt>
                <c:pt idx="112">
                  <c:v>22.4</c:v>
                </c:pt>
                <c:pt idx="113">
                  <c:v>22.6</c:v>
                </c:pt>
                <c:pt idx="114">
                  <c:v>22.8</c:v>
                </c:pt>
                <c:pt idx="115">
                  <c:v>23</c:v>
                </c:pt>
                <c:pt idx="116">
                  <c:v>23.2</c:v>
                </c:pt>
                <c:pt idx="117">
                  <c:v>23.4</c:v>
                </c:pt>
                <c:pt idx="118">
                  <c:v>23.6</c:v>
                </c:pt>
                <c:pt idx="119">
                  <c:v>23.8</c:v>
                </c:pt>
                <c:pt idx="120">
                  <c:v>24</c:v>
                </c:pt>
                <c:pt idx="121">
                  <c:v>24.2</c:v>
                </c:pt>
                <c:pt idx="122">
                  <c:v>24.4</c:v>
                </c:pt>
                <c:pt idx="123">
                  <c:v>24.6</c:v>
                </c:pt>
                <c:pt idx="124">
                  <c:v>24.8</c:v>
                </c:pt>
                <c:pt idx="125">
                  <c:v>25</c:v>
                </c:pt>
                <c:pt idx="126">
                  <c:v>25.2</c:v>
                </c:pt>
                <c:pt idx="127">
                  <c:v>25.4</c:v>
                </c:pt>
                <c:pt idx="128">
                  <c:v>25.6</c:v>
                </c:pt>
                <c:pt idx="129">
                  <c:v>25.8</c:v>
                </c:pt>
                <c:pt idx="130">
                  <c:v>26</c:v>
                </c:pt>
                <c:pt idx="131">
                  <c:v>26.2</c:v>
                </c:pt>
                <c:pt idx="132">
                  <c:v>26.4</c:v>
                </c:pt>
                <c:pt idx="133">
                  <c:v>26.6</c:v>
                </c:pt>
                <c:pt idx="134">
                  <c:v>26.8</c:v>
                </c:pt>
                <c:pt idx="135">
                  <c:v>27</c:v>
                </c:pt>
                <c:pt idx="136">
                  <c:v>27.2</c:v>
                </c:pt>
                <c:pt idx="137">
                  <c:v>27.4</c:v>
                </c:pt>
                <c:pt idx="138">
                  <c:v>27.6</c:v>
                </c:pt>
                <c:pt idx="139">
                  <c:v>27.8</c:v>
                </c:pt>
                <c:pt idx="140">
                  <c:v>28</c:v>
                </c:pt>
                <c:pt idx="141">
                  <c:v>28.2</c:v>
                </c:pt>
                <c:pt idx="142">
                  <c:v>28.4</c:v>
                </c:pt>
                <c:pt idx="143">
                  <c:v>28.6</c:v>
                </c:pt>
                <c:pt idx="144">
                  <c:v>28.8</c:v>
                </c:pt>
                <c:pt idx="145">
                  <c:v>29</c:v>
                </c:pt>
                <c:pt idx="146">
                  <c:v>29.2</c:v>
                </c:pt>
                <c:pt idx="147">
                  <c:v>29.4</c:v>
                </c:pt>
                <c:pt idx="148">
                  <c:v>29.6</c:v>
                </c:pt>
                <c:pt idx="149">
                  <c:v>29.8</c:v>
                </c:pt>
                <c:pt idx="150">
                  <c:v>30</c:v>
                </c:pt>
              </c:numCache>
            </c:numRef>
          </c:xVal>
          <c:yVal>
            <c:numRef>
              <c:f>'Power curve'!$B$10:$B$300</c:f>
              <c:numCache>
                <c:formatCode>General</c:formatCode>
                <c:ptCount val="291"/>
                <c:pt idx="0">
                  <c:v>0</c:v>
                </c:pt>
                <c:pt idx="1">
                  <c:v>9.0477868423386053E-5</c:v>
                </c:pt>
                <c:pt idx="2">
                  <c:v>7.2382294738708843E-4</c:v>
                </c:pt>
                <c:pt idx="3">
                  <c:v>2.4429024474314229E-3</c:v>
                </c:pt>
                <c:pt idx="4">
                  <c:v>5.7905835790967074E-3</c:v>
                </c:pt>
                <c:pt idx="5">
                  <c:v>1.1309733552923255E-2</c:v>
                </c:pt>
                <c:pt idx="6">
                  <c:v>1.9543219579451383E-2</c:v>
                </c:pt>
                <c:pt idx="7">
                  <c:v>3.1033908869221402E-2</c:v>
                </c:pt>
                <c:pt idx="8">
                  <c:v>4.6324668632773659E-2</c:v>
                </c:pt>
                <c:pt idx="9">
                  <c:v>6.5958366080648423E-2</c:v>
                </c:pt>
                <c:pt idx="10">
                  <c:v>9.0477868423386038E-2</c:v>
                </c:pt>
                <c:pt idx="11">
                  <c:v>0.12042604287152685</c:v>
                </c:pt>
                <c:pt idx="12">
                  <c:v>0.15634575663561107</c:v>
                </c:pt>
                <c:pt idx="13">
                  <c:v>0.19877987692617918</c:v>
                </c:pt>
                <c:pt idx="14">
                  <c:v>0.24827127095377122</c:v>
                </c:pt>
                <c:pt idx="15">
                  <c:v>0.30536280592892789</c:v>
                </c:pt>
                <c:pt idx="16">
                  <c:v>0.37059734906218927</c:v>
                </c:pt>
                <c:pt idx="17">
                  <c:v>0.44451776756409556</c:v>
                </c:pt>
                <c:pt idx="18">
                  <c:v>0.52766692864518738</c:v>
                </c:pt>
                <c:pt idx="19">
                  <c:v>0.62058769951600479</c:v>
                </c:pt>
                <c:pt idx="20">
                  <c:v>0.7238229473870883</c:v>
                </c:pt>
                <c:pt idx="21">
                  <c:v>0.83791553946897823</c:v>
                </c:pt>
                <c:pt idx="22">
                  <c:v>0.96340834297221478</c:v>
                </c:pt>
                <c:pt idx="23">
                  <c:v>1.1008442251073376</c:v>
                </c:pt>
                <c:pt idx="24">
                  <c:v>1.2507660530848885</c:v>
                </c:pt>
                <c:pt idx="25">
                  <c:v>1.4137166941154069</c:v>
                </c:pt>
                <c:pt idx="26">
                  <c:v>1.5902390154094335</c:v>
                </c:pt>
                <c:pt idx="27">
                  <c:v>1.7808758841775079</c:v>
                </c:pt>
                <c:pt idx="28">
                  <c:v>1.9861701676301697</c:v>
                </c:pt>
                <c:pt idx="29">
                  <c:v>2.2066647329779623</c:v>
                </c:pt>
                <c:pt idx="30">
                  <c:v>2.4429024474314232</c:v>
                </c:pt>
                <c:pt idx="31">
                  <c:v>2.6954261782010938</c:v>
                </c:pt>
                <c:pt idx="32">
                  <c:v>2.9647787924975142</c:v>
                </c:pt>
                <c:pt idx="33">
                  <c:v>3.2515031575312237</c:v>
                </c:pt>
                <c:pt idx="34">
                  <c:v>3.5561421405127644</c:v>
                </c:pt>
                <c:pt idx="35">
                  <c:v>3.8792386086526767</c:v>
                </c:pt>
                <c:pt idx="36">
                  <c:v>4.2213354291614991</c:v>
                </c:pt>
                <c:pt idx="37">
                  <c:v>4.5829754692497735</c:v>
                </c:pt>
                <c:pt idx="38">
                  <c:v>4.9647015961280383</c:v>
                </c:pt>
                <c:pt idx="39">
                  <c:v>5.3670566770068362</c:v>
                </c:pt>
                <c:pt idx="40">
                  <c:v>5.7905835790967064</c:v>
                </c:pt>
                <c:pt idx="41">
                  <c:v>6.235825169608189</c:v>
                </c:pt>
                <c:pt idx="42">
                  <c:v>6.7033243157518259</c:v>
                </c:pt>
                <c:pt idx="43">
                  <c:v>7.1936238847381526</c:v>
                </c:pt>
                <c:pt idx="44">
                  <c:v>7.7072667437777183</c:v>
                </c:pt>
                <c:pt idx="45">
                  <c:v>8.2447957600810522</c:v>
                </c:pt>
                <c:pt idx="46">
                  <c:v>8.8067538008587007</c:v>
                </c:pt>
                <c:pt idx="47">
                  <c:v>9.3936837333212111</c:v>
                </c:pt>
                <c:pt idx="48">
                  <c:v>10.006128424679108</c:v>
                </c:pt>
                <c:pt idx="49">
                  <c:v>10.644630742142947</c:v>
                </c:pt>
                <c:pt idx="50">
                  <c:v>11.309733552923255</c:v>
                </c:pt>
                <c:pt idx="51">
                  <c:v>12.00197972423058</c:v>
                </c:pt>
                <c:pt idx="52">
                  <c:v>12.721912123275468</c:v>
                </c:pt>
                <c:pt idx="53">
                  <c:v>13.470073617268442</c:v>
                </c:pt>
                <c:pt idx="54">
                  <c:v>14.247007073420063</c:v>
                </c:pt>
                <c:pt idx="55">
                  <c:v>15.053255358940852</c:v>
                </c:pt>
                <c:pt idx="56">
                  <c:v>15.889361341041358</c:v>
                </c:pt>
                <c:pt idx="57">
                  <c:v>16.755867886932133</c:v>
                </c:pt>
                <c:pt idx="58">
                  <c:v>17.653317863823698</c:v>
                </c:pt>
                <c:pt idx="59">
                  <c:v>18.582254138926604</c:v>
                </c:pt>
                <c:pt idx="60">
                  <c:v>19.543219579451385</c:v>
                </c:pt>
                <c:pt idx="61">
                  <c:v>20.536757052608579</c:v>
                </c:pt>
                <c:pt idx="62">
                  <c:v>21.56340942560875</c:v>
                </c:pt>
                <c:pt idx="63">
                  <c:v>22.623719565662405</c:v>
                </c:pt>
                <c:pt idx="64">
                  <c:v>23.718230339980114</c:v>
                </c:pt>
                <c:pt idx="65">
                  <c:v>24.847484615772391</c:v>
                </c:pt>
                <c:pt idx="66">
                  <c:v>26.012025260249789</c:v>
                </c:pt>
                <c:pt idx="67">
                  <c:v>27.212395140622856</c:v>
                </c:pt>
                <c:pt idx="68">
                  <c:v>28.449137124102116</c:v>
                </c:pt>
                <c:pt idx="69">
                  <c:v>29.722794077898129</c:v>
                </c:pt>
                <c:pt idx="70">
                  <c:v>31.033908869221413</c:v>
                </c:pt>
                <c:pt idx="71">
                  <c:v>32.383024365282516</c:v>
                </c:pt>
                <c:pt idx="72">
                  <c:v>33.770683433291993</c:v>
                </c:pt>
                <c:pt idx="73">
                  <c:v>35.19742894046037</c:v>
                </c:pt>
                <c:pt idx="74">
                  <c:v>36.663803753998188</c:v>
                </c:pt>
                <c:pt idx="75">
                  <c:v>38.170350741115989</c:v>
                </c:pt>
                <c:pt idx="76">
                  <c:v>39.717612769024306</c:v>
                </c:pt>
                <c:pt idx="77">
                  <c:v>41.306132704933702</c:v>
                </c:pt>
                <c:pt idx="78">
                  <c:v>42.93645341605469</c:v>
                </c:pt>
                <c:pt idx="79">
                  <c:v>44.609117769597837</c:v>
                </c:pt>
                <c:pt idx="80">
                  <c:v>46.324668632773651</c:v>
                </c:pt>
                <c:pt idx="81">
                  <c:v>48.083648872792693</c:v>
                </c:pt>
                <c:pt idx="82">
                  <c:v>49.886601356865512</c:v>
                </c:pt>
                <c:pt idx="83">
                  <c:v>51.734068952202648</c:v>
                </c:pt>
                <c:pt idx="84">
                  <c:v>53.626594526014607</c:v>
                </c:pt>
                <c:pt idx="85">
                  <c:v>55.564720945511951</c:v>
                </c:pt>
                <c:pt idx="86">
                  <c:v>57.548991077905221</c:v>
                </c:pt>
                <c:pt idx="87">
                  <c:v>59.579947790404958</c:v>
                </c:pt>
                <c:pt idx="88">
                  <c:v>61.658133950221746</c:v>
                </c:pt>
                <c:pt idx="89">
                  <c:v>63.78409242456604</c:v>
                </c:pt>
                <c:pt idx="90">
                  <c:v>65.958366080648418</c:v>
                </c:pt>
                <c:pt idx="91">
                  <c:v>68.181497785679426</c:v>
                </c:pt>
                <c:pt idx="92">
                  <c:v>70.454030406869606</c:v>
                </c:pt>
                <c:pt idx="93">
                  <c:v>72.776506811429542</c:v>
                </c:pt>
                <c:pt idx="94">
                  <c:v>75.149469866569689</c:v>
                </c:pt>
                <c:pt idx="95">
                  <c:v>77.573462439500602</c:v>
                </c:pt>
                <c:pt idx="96">
                  <c:v>80.049027397432866</c:v>
                </c:pt>
                <c:pt idx="97">
                  <c:v>82.576707607576978</c:v>
                </c:pt>
                <c:pt idx="98">
                  <c:v>85.157045937143579</c:v>
                </c:pt>
                <c:pt idx="99">
                  <c:v>87.790585253343068</c:v>
                </c:pt>
                <c:pt idx="100">
                  <c:v>90.477868423386042</c:v>
                </c:pt>
                <c:pt idx="101">
                  <c:v>93.219438314483057</c:v>
                </c:pt>
                <c:pt idx="102">
                  <c:v>96.015837793844639</c:v>
                </c:pt>
                <c:pt idx="103">
                  <c:v>98.867609728681387</c:v>
                </c:pt>
                <c:pt idx="104">
                  <c:v>101.77529698620374</c:v>
                </c:pt>
                <c:pt idx="105">
                  <c:v>104.73944243362227</c:v>
                </c:pt>
                <c:pt idx="106">
                  <c:v>107.76058893814754</c:v>
                </c:pt>
                <c:pt idx="107">
                  <c:v>110.83927936699007</c:v>
                </c:pt>
                <c:pt idx="108">
                  <c:v>113.9760565873605</c:v>
                </c:pt>
                <c:pt idx="109">
                  <c:v>117.17146346646919</c:v>
                </c:pt>
                <c:pt idx="110">
                  <c:v>120.42604287152682</c:v>
                </c:pt>
                <c:pt idx="111">
                  <c:v>123.74033766974387</c:v>
                </c:pt>
                <c:pt idx="112">
                  <c:v>127.11489072833086</c:v>
                </c:pt>
                <c:pt idx="113">
                  <c:v>130.55024491449845</c:v>
                </c:pt>
                <c:pt idx="114">
                  <c:v>134.04694309545707</c:v>
                </c:pt>
                <c:pt idx="115">
                  <c:v>137.60552813841724</c:v>
                </c:pt>
                <c:pt idx="116">
                  <c:v>141.22654291058959</c:v>
                </c:pt>
                <c:pt idx="117">
                  <c:v>144.91053027918457</c:v>
                </c:pt>
                <c:pt idx="118">
                  <c:v>148.65803311141283</c:v>
                </c:pt>
                <c:pt idx="119">
                  <c:v>152.46959427448482</c:v>
                </c:pt>
                <c:pt idx="120">
                  <c:v>156.34575663561108</c:v>
                </c:pt>
                <c:pt idx="121">
                  <c:v>160.28706306200218</c:v>
                </c:pt>
                <c:pt idx="122">
                  <c:v>164.29405642086863</c:v>
                </c:pt>
                <c:pt idx="123">
                  <c:v>168.36727957942117</c:v>
                </c:pt>
                <c:pt idx="124">
                  <c:v>172.50727540487</c:v>
                </c:pt>
                <c:pt idx="125">
                  <c:v>176.71458676442586</c:v>
                </c:pt>
                <c:pt idx="126">
                  <c:v>180.98975652529924</c:v>
                </c:pt>
                <c:pt idx="127">
                  <c:v>185.33332755470076</c:v>
                </c:pt>
                <c:pt idx="128">
                  <c:v>189.74584271984091</c:v>
                </c:pt>
                <c:pt idx="129">
                  <c:v>194.22784488793016</c:v>
                </c:pt>
                <c:pt idx="130">
                  <c:v>198.77987692617913</c:v>
                </c:pt>
                <c:pt idx="131">
                  <c:v>203.40248170179834</c:v>
                </c:pt>
                <c:pt idx="132">
                  <c:v>208.09620208199831</c:v>
                </c:pt>
                <c:pt idx="133">
                  <c:v>212.86158093398967</c:v>
                </c:pt>
                <c:pt idx="134">
                  <c:v>217.69916112498285</c:v>
                </c:pt>
                <c:pt idx="135">
                  <c:v>222.60948552218844</c:v>
                </c:pt>
                <c:pt idx="136">
                  <c:v>227.59309699281692</c:v>
                </c:pt>
                <c:pt idx="137">
                  <c:v>232.65053840407893</c:v>
                </c:pt>
                <c:pt idx="138">
                  <c:v>237.78235262318503</c:v>
                </c:pt>
                <c:pt idx="139">
                  <c:v>242.98908251734559</c:v>
                </c:pt>
                <c:pt idx="140">
                  <c:v>248.27127095377131</c:v>
                </c:pt>
                <c:pt idx="141">
                  <c:v>253.62946079967264</c:v>
                </c:pt>
                <c:pt idx="142">
                  <c:v>259.06419492226013</c:v>
                </c:pt>
                <c:pt idx="143">
                  <c:v>264.57601618874446</c:v>
                </c:pt>
                <c:pt idx="144">
                  <c:v>270.16546746633594</c:v>
                </c:pt>
                <c:pt idx="145">
                  <c:v>275.83309162224526</c:v>
                </c:pt>
                <c:pt idx="146">
                  <c:v>281.57943152368296</c:v>
                </c:pt>
                <c:pt idx="147">
                  <c:v>287.40503003785943</c:v>
                </c:pt>
                <c:pt idx="148">
                  <c:v>293.3104300319855</c:v>
                </c:pt>
                <c:pt idx="149">
                  <c:v>299.29617437327147</c:v>
                </c:pt>
                <c:pt idx="150">
                  <c:v>305.36280592892791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F-92D4-4B19-B02E-194314220CB8}"/>
            </c:ext>
          </c:extLst>
        </c:ser>
        <c:ser>
          <c:idx val="0"/>
          <c:order val="1"/>
          <c:tx>
            <c:strRef>
              <c:f>'Power curve'!$F$9</c:f>
              <c:strCache>
                <c:ptCount val="1"/>
                <c:pt idx="0">
                  <c:v>P</c:v>
                </c:pt>
              </c:strCache>
            </c:strRef>
          </c:tx>
          <c:spPr>
            <a:ln>
              <a:solidFill>
                <a:sysClr val="windowText" lastClr="000000"/>
              </a:solidFill>
              <a:prstDash val="sysDash"/>
            </a:ln>
          </c:spPr>
          <c:marker>
            <c:symbol val="none"/>
          </c:marker>
          <c:xVal>
            <c:numRef>
              <c:f>'Power curve'!$E$10:$E$160</c:f>
              <c:numCache>
                <c:formatCode>General</c:formatCode>
                <c:ptCount val="151"/>
                <c:pt idx="0">
                  <c:v>0</c:v>
                </c:pt>
                <c:pt idx="1">
                  <c:v>0.2</c:v>
                </c:pt>
                <c:pt idx="2">
                  <c:v>0.4</c:v>
                </c:pt>
                <c:pt idx="3">
                  <c:v>0.6</c:v>
                </c:pt>
                <c:pt idx="4">
                  <c:v>0.8</c:v>
                </c:pt>
                <c:pt idx="5">
                  <c:v>1</c:v>
                </c:pt>
                <c:pt idx="6">
                  <c:v>1.2</c:v>
                </c:pt>
                <c:pt idx="7">
                  <c:v>1.4</c:v>
                </c:pt>
                <c:pt idx="8">
                  <c:v>1.6</c:v>
                </c:pt>
                <c:pt idx="9">
                  <c:v>1.8</c:v>
                </c:pt>
                <c:pt idx="10">
                  <c:v>2</c:v>
                </c:pt>
                <c:pt idx="11">
                  <c:v>2.2000000000000002</c:v>
                </c:pt>
                <c:pt idx="12">
                  <c:v>2.4</c:v>
                </c:pt>
                <c:pt idx="13">
                  <c:v>2.6</c:v>
                </c:pt>
                <c:pt idx="14">
                  <c:v>2.8</c:v>
                </c:pt>
                <c:pt idx="15">
                  <c:v>3</c:v>
                </c:pt>
                <c:pt idx="16">
                  <c:v>3.2</c:v>
                </c:pt>
                <c:pt idx="17">
                  <c:v>3.4</c:v>
                </c:pt>
                <c:pt idx="18">
                  <c:v>3.6</c:v>
                </c:pt>
                <c:pt idx="19">
                  <c:v>3.8</c:v>
                </c:pt>
                <c:pt idx="20">
                  <c:v>4</c:v>
                </c:pt>
                <c:pt idx="21">
                  <c:v>4.2</c:v>
                </c:pt>
                <c:pt idx="22">
                  <c:v>4.4000000000000004</c:v>
                </c:pt>
                <c:pt idx="23">
                  <c:v>4.5999999999999996</c:v>
                </c:pt>
                <c:pt idx="24">
                  <c:v>4.8</c:v>
                </c:pt>
                <c:pt idx="25">
                  <c:v>5</c:v>
                </c:pt>
                <c:pt idx="26">
                  <c:v>5.2</c:v>
                </c:pt>
                <c:pt idx="27">
                  <c:v>5.4</c:v>
                </c:pt>
                <c:pt idx="28">
                  <c:v>5.6</c:v>
                </c:pt>
                <c:pt idx="29">
                  <c:v>5.8</c:v>
                </c:pt>
                <c:pt idx="30">
                  <c:v>6</c:v>
                </c:pt>
                <c:pt idx="31">
                  <c:v>6.2</c:v>
                </c:pt>
                <c:pt idx="32">
                  <c:v>6.4</c:v>
                </c:pt>
                <c:pt idx="33">
                  <c:v>6.6</c:v>
                </c:pt>
                <c:pt idx="34">
                  <c:v>6.8</c:v>
                </c:pt>
                <c:pt idx="35">
                  <c:v>7</c:v>
                </c:pt>
                <c:pt idx="36">
                  <c:v>7.2</c:v>
                </c:pt>
                <c:pt idx="37">
                  <c:v>7.4</c:v>
                </c:pt>
                <c:pt idx="38">
                  <c:v>7.6</c:v>
                </c:pt>
                <c:pt idx="39">
                  <c:v>7.8</c:v>
                </c:pt>
                <c:pt idx="40">
                  <c:v>8</c:v>
                </c:pt>
                <c:pt idx="41">
                  <c:v>8.1999999999999993</c:v>
                </c:pt>
                <c:pt idx="42">
                  <c:v>8.4</c:v>
                </c:pt>
                <c:pt idx="43">
                  <c:v>8.6</c:v>
                </c:pt>
                <c:pt idx="44">
                  <c:v>8.8000000000000007</c:v>
                </c:pt>
                <c:pt idx="45">
                  <c:v>9</c:v>
                </c:pt>
                <c:pt idx="46">
                  <c:v>9.1999999999999993</c:v>
                </c:pt>
                <c:pt idx="47">
                  <c:v>9.4</c:v>
                </c:pt>
                <c:pt idx="48">
                  <c:v>9.6</c:v>
                </c:pt>
                <c:pt idx="49">
                  <c:v>9.8000000000000007</c:v>
                </c:pt>
                <c:pt idx="50">
                  <c:v>10</c:v>
                </c:pt>
                <c:pt idx="51">
                  <c:v>10.199999999999999</c:v>
                </c:pt>
                <c:pt idx="52">
                  <c:v>10.4</c:v>
                </c:pt>
                <c:pt idx="53">
                  <c:v>10.6</c:v>
                </c:pt>
                <c:pt idx="54">
                  <c:v>10.8</c:v>
                </c:pt>
                <c:pt idx="55">
                  <c:v>11</c:v>
                </c:pt>
                <c:pt idx="56">
                  <c:v>11.2</c:v>
                </c:pt>
                <c:pt idx="57">
                  <c:v>11.4</c:v>
                </c:pt>
                <c:pt idx="58">
                  <c:v>11.6</c:v>
                </c:pt>
                <c:pt idx="59">
                  <c:v>11.8</c:v>
                </c:pt>
                <c:pt idx="60">
                  <c:v>12</c:v>
                </c:pt>
                <c:pt idx="61">
                  <c:v>12.2</c:v>
                </c:pt>
                <c:pt idx="62">
                  <c:v>12.4</c:v>
                </c:pt>
                <c:pt idx="63">
                  <c:v>12.6</c:v>
                </c:pt>
                <c:pt idx="64">
                  <c:v>12.8</c:v>
                </c:pt>
                <c:pt idx="65">
                  <c:v>13</c:v>
                </c:pt>
                <c:pt idx="66">
                  <c:v>13.2</c:v>
                </c:pt>
                <c:pt idx="67">
                  <c:v>13.4</c:v>
                </c:pt>
                <c:pt idx="68">
                  <c:v>13.6</c:v>
                </c:pt>
                <c:pt idx="69">
                  <c:v>13.8</c:v>
                </c:pt>
                <c:pt idx="70">
                  <c:v>14</c:v>
                </c:pt>
                <c:pt idx="71">
                  <c:v>14.2</c:v>
                </c:pt>
                <c:pt idx="72">
                  <c:v>14.4</c:v>
                </c:pt>
                <c:pt idx="73">
                  <c:v>14.6</c:v>
                </c:pt>
                <c:pt idx="74">
                  <c:v>14.8</c:v>
                </c:pt>
                <c:pt idx="75">
                  <c:v>15</c:v>
                </c:pt>
                <c:pt idx="76">
                  <c:v>15.2</c:v>
                </c:pt>
                <c:pt idx="77">
                  <c:v>15.4</c:v>
                </c:pt>
                <c:pt idx="78">
                  <c:v>15.6</c:v>
                </c:pt>
                <c:pt idx="79">
                  <c:v>15.8</c:v>
                </c:pt>
                <c:pt idx="80">
                  <c:v>16</c:v>
                </c:pt>
                <c:pt idx="81">
                  <c:v>16.2</c:v>
                </c:pt>
                <c:pt idx="82">
                  <c:v>16.399999999999999</c:v>
                </c:pt>
                <c:pt idx="83">
                  <c:v>16.600000000000001</c:v>
                </c:pt>
                <c:pt idx="84">
                  <c:v>16.8</c:v>
                </c:pt>
                <c:pt idx="85">
                  <c:v>17</c:v>
                </c:pt>
                <c:pt idx="86">
                  <c:v>17.2</c:v>
                </c:pt>
                <c:pt idx="87">
                  <c:v>17.399999999999999</c:v>
                </c:pt>
                <c:pt idx="88">
                  <c:v>17.600000000000001</c:v>
                </c:pt>
                <c:pt idx="89">
                  <c:v>17.8</c:v>
                </c:pt>
                <c:pt idx="90">
                  <c:v>18</c:v>
                </c:pt>
                <c:pt idx="91">
                  <c:v>18.2</c:v>
                </c:pt>
                <c:pt idx="92">
                  <c:v>18.399999999999999</c:v>
                </c:pt>
                <c:pt idx="93">
                  <c:v>18.600000000000001</c:v>
                </c:pt>
                <c:pt idx="94">
                  <c:v>18.8</c:v>
                </c:pt>
                <c:pt idx="95">
                  <c:v>19</c:v>
                </c:pt>
                <c:pt idx="96">
                  <c:v>19.2</c:v>
                </c:pt>
                <c:pt idx="97">
                  <c:v>19.399999999999999</c:v>
                </c:pt>
                <c:pt idx="98">
                  <c:v>19.600000000000001</c:v>
                </c:pt>
                <c:pt idx="99">
                  <c:v>19.8</c:v>
                </c:pt>
                <c:pt idx="100">
                  <c:v>20</c:v>
                </c:pt>
                <c:pt idx="101">
                  <c:v>20.2</c:v>
                </c:pt>
                <c:pt idx="102">
                  <c:v>20.399999999999999</c:v>
                </c:pt>
                <c:pt idx="103">
                  <c:v>20.6</c:v>
                </c:pt>
                <c:pt idx="104">
                  <c:v>20.8</c:v>
                </c:pt>
                <c:pt idx="105">
                  <c:v>21</c:v>
                </c:pt>
                <c:pt idx="106">
                  <c:v>21.2</c:v>
                </c:pt>
                <c:pt idx="107">
                  <c:v>21.4</c:v>
                </c:pt>
                <c:pt idx="108">
                  <c:v>21.6</c:v>
                </c:pt>
                <c:pt idx="109">
                  <c:v>21.8</c:v>
                </c:pt>
                <c:pt idx="110">
                  <c:v>22</c:v>
                </c:pt>
                <c:pt idx="111">
                  <c:v>22.2</c:v>
                </c:pt>
                <c:pt idx="112">
                  <c:v>22.4</c:v>
                </c:pt>
                <c:pt idx="113">
                  <c:v>22.6</c:v>
                </c:pt>
                <c:pt idx="114">
                  <c:v>22.8</c:v>
                </c:pt>
                <c:pt idx="115">
                  <c:v>23</c:v>
                </c:pt>
                <c:pt idx="116">
                  <c:v>23.2</c:v>
                </c:pt>
                <c:pt idx="117">
                  <c:v>23.4</c:v>
                </c:pt>
                <c:pt idx="118">
                  <c:v>23.6</c:v>
                </c:pt>
                <c:pt idx="119">
                  <c:v>23.8</c:v>
                </c:pt>
                <c:pt idx="120">
                  <c:v>24</c:v>
                </c:pt>
                <c:pt idx="121">
                  <c:v>24.2</c:v>
                </c:pt>
                <c:pt idx="122">
                  <c:v>24.4</c:v>
                </c:pt>
                <c:pt idx="123">
                  <c:v>24.6</c:v>
                </c:pt>
                <c:pt idx="124">
                  <c:v>24.8</c:v>
                </c:pt>
                <c:pt idx="125">
                  <c:v>25</c:v>
                </c:pt>
                <c:pt idx="126">
                  <c:v>25.2</c:v>
                </c:pt>
                <c:pt idx="127">
                  <c:v>25.4</c:v>
                </c:pt>
                <c:pt idx="128">
                  <c:v>25.6</c:v>
                </c:pt>
                <c:pt idx="129">
                  <c:v>25.8</c:v>
                </c:pt>
                <c:pt idx="130">
                  <c:v>26</c:v>
                </c:pt>
                <c:pt idx="131">
                  <c:v>26.2</c:v>
                </c:pt>
                <c:pt idx="132">
                  <c:v>26.4</c:v>
                </c:pt>
                <c:pt idx="133">
                  <c:v>26.6</c:v>
                </c:pt>
                <c:pt idx="134">
                  <c:v>26.8</c:v>
                </c:pt>
                <c:pt idx="135">
                  <c:v>27</c:v>
                </c:pt>
                <c:pt idx="136">
                  <c:v>27.2</c:v>
                </c:pt>
                <c:pt idx="137">
                  <c:v>27.4</c:v>
                </c:pt>
                <c:pt idx="138">
                  <c:v>27.6</c:v>
                </c:pt>
                <c:pt idx="139">
                  <c:v>27.8</c:v>
                </c:pt>
                <c:pt idx="140">
                  <c:v>28</c:v>
                </c:pt>
                <c:pt idx="141">
                  <c:v>28.2</c:v>
                </c:pt>
                <c:pt idx="142">
                  <c:v>28.4</c:v>
                </c:pt>
                <c:pt idx="143">
                  <c:v>28.6</c:v>
                </c:pt>
                <c:pt idx="144">
                  <c:v>28.8</c:v>
                </c:pt>
                <c:pt idx="145">
                  <c:v>29</c:v>
                </c:pt>
                <c:pt idx="146">
                  <c:v>29.2</c:v>
                </c:pt>
                <c:pt idx="147">
                  <c:v>29.4</c:v>
                </c:pt>
                <c:pt idx="148">
                  <c:v>29.6</c:v>
                </c:pt>
                <c:pt idx="149">
                  <c:v>29.8</c:v>
                </c:pt>
                <c:pt idx="150">
                  <c:v>30</c:v>
                </c:pt>
              </c:numCache>
            </c:numRef>
          </c:xVal>
          <c:yVal>
            <c:numRef>
              <c:f>'Power curve'!$F$10:$F$160</c:f>
              <c:numCache>
                <c:formatCode>General</c:formatCode>
                <c:ptCount val="151"/>
                <c:pt idx="0">
                  <c:v>0</c:v>
                </c:pt>
                <c:pt idx="1">
                  <c:v>4.433415552745917E-5</c:v>
                </c:pt>
                <c:pt idx="2">
                  <c:v>3.5467324421967336E-4</c:v>
                </c:pt>
                <c:pt idx="3">
                  <c:v>1.1970221992413971E-3</c:v>
                </c:pt>
                <c:pt idx="4">
                  <c:v>2.8373859537573869E-3</c:v>
                </c:pt>
                <c:pt idx="5">
                  <c:v>5.541769440932395E-3</c:v>
                </c:pt>
                <c:pt idx="6">
                  <c:v>9.5761775939311768E-3</c:v>
                </c:pt>
                <c:pt idx="7">
                  <c:v>1.5206615345918488E-2</c:v>
                </c:pt>
                <c:pt idx="8">
                  <c:v>2.2699087630059095E-2</c:v>
                </c:pt>
                <c:pt idx="9">
                  <c:v>3.2319599379517734E-2</c:v>
                </c:pt>
                <c:pt idx="10">
                  <c:v>4.433415552745916E-2</c:v>
                </c:pt>
                <c:pt idx="11">
                  <c:v>5.9008761007048161E-2</c:v>
                </c:pt>
                <c:pt idx="12">
                  <c:v>7.6609420751449414E-2</c:v>
                </c:pt>
                <c:pt idx="13">
                  <c:v>9.7402139693827786E-2</c:v>
                </c:pt>
                <c:pt idx="14">
                  <c:v>0.1216529227673479</c:v>
                </c:pt>
                <c:pt idx="15">
                  <c:v>0.14962777490517465</c:v>
                </c:pt>
                <c:pt idx="16">
                  <c:v>0.18159270104047276</c:v>
                </c:pt>
                <c:pt idx="17">
                  <c:v>0.21781370610640682</c:v>
                </c:pt>
                <c:pt idx="18">
                  <c:v>0.25855679503614187</c:v>
                </c:pt>
                <c:pt idx="19">
                  <c:v>0.30408797276284233</c:v>
                </c:pt>
                <c:pt idx="20">
                  <c:v>0.35467324421967328</c:v>
                </c:pt>
                <c:pt idx="21">
                  <c:v>0.41057861433979931</c:v>
                </c:pt>
                <c:pt idx="22">
                  <c:v>0.47207008805638528</c:v>
                </c:pt>
                <c:pt idx="23">
                  <c:v>0.53941367030259546</c:v>
                </c:pt>
                <c:pt idx="24">
                  <c:v>0.61287536601159531</c:v>
                </c:pt>
                <c:pt idx="25">
                  <c:v>0.69272118011654937</c:v>
                </c:pt>
                <c:pt idx="26">
                  <c:v>0.77921711755062228</c:v>
                </c:pt>
                <c:pt idx="27">
                  <c:v>0.8726291832469788</c:v>
                </c:pt>
                <c:pt idx="28">
                  <c:v>0.97322338213878323</c:v>
                </c:pt>
                <c:pt idx="29">
                  <c:v>1.0812657191592014</c:v>
                </c:pt>
                <c:pt idx="30">
                  <c:v>1.1970221992413972</c:v>
                </c:pt>
                <c:pt idx="31">
                  <c:v>1.3207588273185358</c:v>
                </c:pt>
                <c:pt idx="32">
                  <c:v>1.4527416083237821</c:v>
                </c:pt>
                <c:pt idx="33">
                  <c:v>1.5932365471902996</c:v>
                </c:pt>
                <c:pt idx="34">
                  <c:v>1.7425096488512546</c:v>
                </c:pt>
                <c:pt idx="35">
                  <c:v>1.9008269182398114</c:v>
                </c:pt>
                <c:pt idx="36">
                  <c:v>2.068454360289135</c:v>
                </c:pt>
                <c:pt idx="37">
                  <c:v>2.245657979932389</c:v>
                </c:pt>
                <c:pt idx="38">
                  <c:v>2.4327037821027386</c:v>
                </c:pt>
                <c:pt idx="39">
                  <c:v>2.6298577717333496</c:v>
                </c:pt>
                <c:pt idx="40">
                  <c:v>2.8373859537573862</c:v>
                </c:pt>
                <c:pt idx="41">
                  <c:v>3.0555543331080126</c:v>
                </c:pt>
                <c:pt idx="42">
                  <c:v>3.2846289147183945</c:v>
                </c:pt>
                <c:pt idx="43">
                  <c:v>3.5248757035216949</c:v>
                </c:pt>
                <c:pt idx="44">
                  <c:v>3.7765607044510823</c:v>
                </c:pt>
                <c:pt idx="45">
                  <c:v>4.0399499224397157</c:v>
                </c:pt>
                <c:pt idx="46">
                  <c:v>4.3153093624207637</c:v>
                </c:pt>
                <c:pt idx="47">
                  <c:v>4.6029050293273936</c:v>
                </c:pt>
                <c:pt idx="48">
                  <c:v>4.9030029280927625</c:v>
                </c:pt>
                <c:pt idx="49">
                  <c:v>5.215869063650044</c:v>
                </c:pt>
                <c:pt idx="50">
                  <c:v>5.541769440932395</c:v>
                </c:pt>
                <c:pt idx="51">
                  <c:v>5.8809700648729839</c:v>
                </c:pt>
                <c:pt idx="52">
                  <c:v>6.2337369404049783</c:v>
                </c:pt>
                <c:pt idx="53">
                  <c:v>6.6003360724615359</c:v>
                </c:pt>
                <c:pt idx="54">
                  <c:v>6.9810334659758304</c:v>
                </c:pt>
                <c:pt idx="55">
                  <c:v>7.376095125881017</c:v>
                </c:pt>
                <c:pt idx="56">
                  <c:v>7.7857870571102659</c:v>
                </c:pt>
                <c:pt idx="57">
                  <c:v>8.2103752645967436</c:v>
                </c:pt>
                <c:pt idx="58">
                  <c:v>8.6501257532736116</c:v>
                </c:pt>
                <c:pt idx="59">
                  <c:v>9.1053045280740346</c:v>
                </c:pt>
                <c:pt idx="60">
                  <c:v>9.5761775939311775</c:v>
                </c:pt>
                <c:pt idx="61">
                  <c:v>10.063010955778203</c:v>
                </c:pt>
                <c:pt idx="62">
                  <c:v>10.566070618548286</c:v>
                </c:pt>
                <c:pt idx="63">
                  <c:v>11.08562258717458</c:v>
                </c:pt>
                <c:pt idx="64">
                  <c:v>11.621932866590257</c:v>
                </c:pt>
                <c:pt idx="65">
                  <c:v>12.175267461728472</c:v>
                </c:pt>
                <c:pt idx="66">
                  <c:v>12.745892377522397</c:v>
                </c:pt>
                <c:pt idx="67">
                  <c:v>13.334073618905199</c:v>
                </c:pt>
                <c:pt idx="68">
                  <c:v>13.940077190810037</c:v>
                </c:pt>
                <c:pt idx="69">
                  <c:v>14.564169098170085</c:v>
                </c:pt>
                <c:pt idx="70">
                  <c:v>15.206615345918491</c:v>
                </c:pt>
                <c:pt idx="71">
                  <c:v>15.867681938988433</c:v>
                </c:pt>
                <c:pt idx="72">
                  <c:v>16.54763488231308</c:v>
                </c:pt>
                <c:pt idx="73">
                  <c:v>17.246740180825579</c:v>
                </c:pt>
                <c:pt idx="74">
                  <c:v>17.965263839459112</c:v>
                </c:pt>
                <c:pt idx="75">
                  <c:v>18.703471863146834</c:v>
                </c:pt>
                <c:pt idx="76">
                  <c:v>19.461630256821909</c:v>
                </c:pt>
                <c:pt idx="77">
                  <c:v>20.240005025417513</c:v>
                </c:pt>
                <c:pt idx="78">
                  <c:v>21.038862173866796</c:v>
                </c:pt>
                <c:pt idx="79">
                  <c:v>21.858467707102939</c:v>
                </c:pt>
                <c:pt idx="80">
                  <c:v>22.69908763005909</c:v>
                </c:pt>
                <c:pt idx="81">
                  <c:v>23.560987947668419</c:v>
                </c:pt>
                <c:pt idx="82">
                  <c:v>24.444434664864101</c:v>
                </c:pt>
                <c:pt idx="83">
                  <c:v>25.349693786579294</c:v>
                </c:pt>
                <c:pt idx="84">
                  <c:v>26.277031317747156</c:v>
                </c:pt>
                <c:pt idx="85">
                  <c:v>27.226713263300855</c:v>
                </c:pt>
                <c:pt idx="86">
                  <c:v>28.199005628173559</c:v>
                </c:pt>
                <c:pt idx="87">
                  <c:v>29.194174417298427</c:v>
                </c:pt>
                <c:pt idx="88">
                  <c:v>30.212485635608658</c:v>
                </c:pt>
                <c:pt idx="89">
                  <c:v>31.254205288037358</c:v>
                </c:pt>
                <c:pt idx="90">
                  <c:v>32.319599379517726</c:v>
                </c:pt>
                <c:pt idx="91">
                  <c:v>33.408933914982924</c:v>
                </c:pt>
                <c:pt idx="92">
                  <c:v>34.522474899366109</c:v>
                </c:pt>
                <c:pt idx="93">
                  <c:v>35.660488337600476</c:v>
                </c:pt>
                <c:pt idx="94">
                  <c:v>36.823240234619149</c:v>
                </c:pt>
                <c:pt idx="95">
                  <c:v>38.010996595355294</c:v>
                </c:pt>
                <c:pt idx="96">
                  <c:v>39.2240234247421</c:v>
                </c:pt>
                <c:pt idx="97">
                  <c:v>40.462586727712718</c:v>
                </c:pt>
                <c:pt idx="98">
                  <c:v>41.726952509200352</c:v>
                </c:pt>
                <c:pt idx="99">
                  <c:v>43.017386774138103</c:v>
                </c:pt>
                <c:pt idx="100">
                  <c:v>44.33415552745916</c:v>
                </c:pt>
                <c:pt idx="101">
                  <c:v>45.677524774096696</c:v>
                </c:pt>
                <c:pt idx="102">
                  <c:v>47.047760518983871</c:v>
                </c:pt>
                <c:pt idx="103">
                  <c:v>48.44512876705388</c:v>
                </c:pt>
                <c:pt idx="104">
                  <c:v>49.869895523239826</c:v>
                </c:pt>
                <c:pt idx="105">
                  <c:v>51.322326792474911</c:v>
                </c:pt>
                <c:pt idx="106">
                  <c:v>52.802688579692287</c:v>
                </c:pt>
                <c:pt idx="107">
                  <c:v>54.311246889825135</c:v>
                </c:pt>
                <c:pt idx="108">
                  <c:v>55.848267727806643</c:v>
                </c:pt>
                <c:pt idx="109">
                  <c:v>57.414017098569907</c:v>
                </c:pt>
                <c:pt idx="110">
                  <c:v>59.008761007048136</c:v>
                </c:pt>
                <c:pt idx="111">
                  <c:v>60.632765458174489</c:v>
                </c:pt>
                <c:pt idx="112">
                  <c:v>62.286296456882127</c:v>
                </c:pt>
                <c:pt idx="113">
                  <c:v>63.969620008104243</c:v>
                </c:pt>
                <c:pt idx="114">
                  <c:v>65.683002116773949</c:v>
                </c:pt>
                <c:pt idx="115">
                  <c:v>67.426708787824452</c:v>
                </c:pt>
                <c:pt idx="116">
                  <c:v>69.201006026188892</c:v>
                </c:pt>
                <c:pt idx="117">
                  <c:v>71.006159836800435</c:v>
                </c:pt>
                <c:pt idx="118">
                  <c:v>72.842436224592277</c:v>
                </c:pt>
                <c:pt idx="119">
                  <c:v>74.710101194497554</c:v>
                </c:pt>
                <c:pt idx="120">
                  <c:v>76.60942075144942</c:v>
                </c:pt>
                <c:pt idx="121">
                  <c:v>78.54066090038107</c:v>
                </c:pt>
                <c:pt idx="122">
                  <c:v>80.504087646225628</c:v>
                </c:pt>
                <c:pt idx="123">
                  <c:v>82.49996699391636</c:v>
                </c:pt>
                <c:pt idx="124">
                  <c:v>84.52856494838629</c:v>
                </c:pt>
                <c:pt idx="125">
                  <c:v>86.59014751456867</c:v>
                </c:pt>
                <c:pt idx="126">
                  <c:v>88.684980697396639</c:v>
                </c:pt>
                <c:pt idx="127">
                  <c:v>90.813330501803364</c:v>
                </c:pt>
                <c:pt idx="128">
                  <c:v>92.975462932722053</c:v>
                </c:pt>
                <c:pt idx="129">
                  <c:v>95.171643995085759</c:v>
                </c:pt>
                <c:pt idx="130">
                  <c:v>97.402139693827777</c:v>
                </c:pt>
                <c:pt idx="131">
                  <c:v>99.667216033881189</c:v>
                </c:pt>
                <c:pt idx="132">
                  <c:v>101.96713902017918</c:v>
                </c:pt>
                <c:pt idx="133">
                  <c:v>104.30217465765494</c:v>
                </c:pt>
                <c:pt idx="134">
                  <c:v>106.67258895124159</c:v>
                </c:pt>
                <c:pt idx="135">
                  <c:v>109.07864790587233</c:v>
                </c:pt>
                <c:pt idx="136">
                  <c:v>111.52061752648029</c:v>
                </c:pt>
                <c:pt idx="137">
                  <c:v>113.99876381799868</c:v>
                </c:pt>
                <c:pt idx="138">
                  <c:v>116.51335278536068</c:v>
                </c:pt>
                <c:pt idx="139">
                  <c:v>119.06465043349935</c:v>
                </c:pt>
                <c:pt idx="140">
                  <c:v>121.65292276734793</c:v>
                </c:pt>
                <c:pt idx="141">
                  <c:v>124.27843579183958</c:v>
                </c:pt>
                <c:pt idx="142">
                  <c:v>126.94145551190746</c:v>
                </c:pt>
                <c:pt idx="143">
                  <c:v>129.64224793248476</c:v>
                </c:pt>
                <c:pt idx="144">
                  <c:v>132.38107905850464</c:v>
                </c:pt>
                <c:pt idx="145">
                  <c:v>135.15821489490017</c:v>
                </c:pt>
                <c:pt idx="146">
                  <c:v>137.97392144660463</c:v>
                </c:pt>
                <c:pt idx="147">
                  <c:v>140.82846471855112</c:v>
                </c:pt>
                <c:pt idx="148">
                  <c:v>143.7221107156729</c:v>
                </c:pt>
                <c:pt idx="149">
                  <c:v>146.655125442903</c:v>
                </c:pt>
                <c:pt idx="150">
                  <c:v>149.62777490517468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203-445A-BFA2-C418DDFE11C0}"/>
            </c:ext>
          </c:extLst>
        </c:ser>
        <c:ser>
          <c:idx val="2"/>
          <c:order val="2"/>
          <c:tx>
            <c:strRef>
              <c:f>'Power curve'!$J$9</c:f>
              <c:strCache>
                <c:ptCount val="1"/>
                <c:pt idx="0">
                  <c:v>P</c:v>
                </c:pt>
              </c:strCache>
            </c:strRef>
          </c:tx>
          <c:spPr>
            <a:ln>
              <a:solidFill>
                <a:sysClr val="windowText" lastClr="000000"/>
              </a:solidFill>
              <a:prstDash val="sysDash"/>
            </a:ln>
          </c:spPr>
          <c:marker>
            <c:symbol val="none"/>
          </c:marker>
          <c:xVal>
            <c:numRef>
              <c:f>'Power curve'!$I$10:$I$160</c:f>
              <c:numCache>
                <c:formatCode>General</c:formatCode>
                <c:ptCount val="151"/>
                <c:pt idx="0">
                  <c:v>0</c:v>
                </c:pt>
                <c:pt idx="1">
                  <c:v>0.2</c:v>
                </c:pt>
                <c:pt idx="2">
                  <c:v>0.4</c:v>
                </c:pt>
                <c:pt idx="3">
                  <c:v>0.6</c:v>
                </c:pt>
                <c:pt idx="4">
                  <c:v>0.8</c:v>
                </c:pt>
                <c:pt idx="5">
                  <c:v>1</c:v>
                </c:pt>
                <c:pt idx="6">
                  <c:v>1.2</c:v>
                </c:pt>
                <c:pt idx="7">
                  <c:v>1.4</c:v>
                </c:pt>
                <c:pt idx="8">
                  <c:v>1.6</c:v>
                </c:pt>
                <c:pt idx="9">
                  <c:v>1.8</c:v>
                </c:pt>
                <c:pt idx="10">
                  <c:v>2</c:v>
                </c:pt>
                <c:pt idx="11">
                  <c:v>2.2000000000000002</c:v>
                </c:pt>
                <c:pt idx="12">
                  <c:v>2.4</c:v>
                </c:pt>
                <c:pt idx="13">
                  <c:v>2.6</c:v>
                </c:pt>
                <c:pt idx="14">
                  <c:v>2.8</c:v>
                </c:pt>
                <c:pt idx="15">
                  <c:v>3</c:v>
                </c:pt>
                <c:pt idx="16">
                  <c:v>3.2</c:v>
                </c:pt>
                <c:pt idx="17">
                  <c:v>3.4</c:v>
                </c:pt>
                <c:pt idx="18">
                  <c:v>3.6</c:v>
                </c:pt>
                <c:pt idx="19">
                  <c:v>3.8</c:v>
                </c:pt>
                <c:pt idx="20">
                  <c:v>4</c:v>
                </c:pt>
                <c:pt idx="21">
                  <c:v>4.2</c:v>
                </c:pt>
                <c:pt idx="22">
                  <c:v>4.4000000000000004</c:v>
                </c:pt>
                <c:pt idx="23">
                  <c:v>4.5999999999999996</c:v>
                </c:pt>
                <c:pt idx="24">
                  <c:v>4.8</c:v>
                </c:pt>
                <c:pt idx="25">
                  <c:v>5</c:v>
                </c:pt>
                <c:pt idx="26">
                  <c:v>5.2</c:v>
                </c:pt>
                <c:pt idx="27">
                  <c:v>5.4</c:v>
                </c:pt>
                <c:pt idx="28">
                  <c:v>5.6</c:v>
                </c:pt>
                <c:pt idx="29">
                  <c:v>5.8</c:v>
                </c:pt>
                <c:pt idx="30">
                  <c:v>6</c:v>
                </c:pt>
                <c:pt idx="31">
                  <c:v>6.2</c:v>
                </c:pt>
                <c:pt idx="32">
                  <c:v>6.4</c:v>
                </c:pt>
                <c:pt idx="33">
                  <c:v>6.6</c:v>
                </c:pt>
                <c:pt idx="34">
                  <c:v>6.8</c:v>
                </c:pt>
                <c:pt idx="35">
                  <c:v>7</c:v>
                </c:pt>
                <c:pt idx="36">
                  <c:v>7.2</c:v>
                </c:pt>
                <c:pt idx="37">
                  <c:v>7.4</c:v>
                </c:pt>
                <c:pt idx="38">
                  <c:v>7.6</c:v>
                </c:pt>
                <c:pt idx="39">
                  <c:v>7.8</c:v>
                </c:pt>
                <c:pt idx="40">
                  <c:v>8</c:v>
                </c:pt>
                <c:pt idx="41">
                  <c:v>8.1999999999999993</c:v>
                </c:pt>
                <c:pt idx="42">
                  <c:v>8.4</c:v>
                </c:pt>
                <c:pt idx="43">
                  <c:v>8.6</c:v>
                </c:pt>
                <c:pt idx="44">
                  <c:v>8.8000000000000007</c:v>
                </c:pt>
                <c:pt idx="45">
                  <c:v>9</c:v>
                </c:pt>
                <c:pt idx="46">
                  <c:v>9.1999999999999993</c:v>
                </c:pt>
                <c:pt idx="47">
                  <c:v>9.4</c:v>
                </c:pt>
                <c:pt idx="48">
                  <c:v>9.6</c:v>
                </c:pt>
                <c:pt idx="49">
                  <c:v>9.8000000000000007</c:v>
                </c:pt>
                <c:pt idx="50">
                  <c:v>10</c:v>
                </c:pt>
                <c:pt idx="51">
                  <c:v>10.199999999999999</c:v>
                </c:pt>
                <c:pt idx="52">
                  <c:v>10.4</c:v>
                </c:pt>
                <c:pt idx="53">
                  <c:v>10.6</c:v>
                </c:pt>
                <c:pt idx="54">
                  <c:v>10.8</c:v>
                </c:pt>
                <c:pt idx="55">
                  <c:v>11</c:v>
                </c:pt>
                <c:pt idx="56">
                  <c:v>11.2</c:v>
                </c:pt>
                <c:pt idx="57">
                  <c:v>11.4</c:v>
                </c:pt>
                <c:pt idx="58">
                  <c:v>11.6</c:v>
                </c:pt>
                <c:pt idx="59">
                  <c:v>11.8</c:v>
                </c:pt>
                <c:pt idx="60">
                  <c:v>12</c:v>
                </c:pt>
                <c:pt idx="61">
                  <c:v>12.2</c:v>
                </c:pt>
                <c:pt idx="62">
                  <c:v>12.4</c:v>
                </c:pt>
                <c:pt idx="63">
                  <c:v>12.6</c:v>
                </c:pt>
                <c:pt idx="64">
                  <c:v>12.8</c:v>
                </c:pt>
                <c:pt idx="65">
                  <c:v>13</c:v>
                </c:pt>
                <c:pt idx="66">
                  <c:v>13.2</c:v>
                </c:pt>
                <c:pt idx="67">
                  <c:v>13.4</c:v>
                </c:pt>
                <c:pt idx="68">
                  <c:v>13.6</c:v>
                </c:pt>
                <c:pt idx="69">
                  <c:v>13.8</c:v>
                </c:pt>
                <c:pt idx="70">
                  <c:v>14</c:v>
                </c:pt>
                <c:pt idx="71">
                  <c:v>14.2</c:v>
                </c:pt>
                <c:pt idx="72">
                  <c:v>14.4</c:v>
                </c:pt>
                <c:pt idx="73">
                  <c:v>14.6</c:v>
                </c:pt>
                <c:pt idx="74">
                  <c:v>14.8</c:v>
                </c:pt>
                <c:pt idx="75">
                  <c:v>15</c:v>
                </c:pt>
                <c:pt idx="76">
                  <c:v>15.2</c:v>
                </c:pt>
                <c:pt idx="77">
                  <c:v>15.4</c:v>
                </c:pt>
                <c:pt idx="78">
                  <c:v>15.6</c:v>
                </c:pt>
                <c:pt idx="79">
                  <c:v>15.8</c:v>
                </c:pt>
                <c:pt idx="80">
                  <c:v>16</c:v>
                </c:pt>
                <c:pt idx="81">
                  <c:v>16.2</c:v>
                </c:pt>
                <c:pt idx="82">
                  <c:v>16.399999999999999</c:v>
                </c:pt>
                <c:pt idx="83">
                  <c:v>16.600000000000001</c:v>
                </c:pt>
                <c:pt idx="84">
                  <c:v>16.8</c:v>
                </c:pt>
                <c:pt idx="85">
                  <c:v>17</c:v>
                </c:pt>
                <c:pt idx="86">
                  <c:v>17.2</c:v>
                </c:pt>
                <c:pt idx="87">
                  <c:v>17.399999999999999</c:v>
                </c:pt>
                <c:pt idx="88">
                  <c:v>17.600000000000001</c:v>
                </c:pt>
                <c:pt idx="89">
                  <c:v>17.8</c:v>
                </c:pt>
                <c:pt idx="90">
                  <c:v>18</c:v>
                </c:pt>
                <c:pt idx="91">
                  <c:v>18.2</c:v>
                </c:pt>
                <c:pt idx="92">
                  <c:v>18.399999999999999</c:v>
                </c:pt>
                <c:pt idx="93">
                  <c:v>18.600000000000001</c:v>
                </c:pt>
                <c:pt idx="94">
                  <c:v>18.8</c:v>
                </c:pt>
                <c:pt idx="95">
                  <c:v>19</c:v>
                </c:pt>
                <c:pt idx="96">
                  <c:v>19.2</c:v>
                </c:pt>
                <c:pt idx="97">
                  <c:v>19.399999999999999</c:v>
                </c:pt>
                <c:pt idx="98">
                  <c:v>19.600000000000001</c:v>
                </c:pt>
                <c:pt idx="99">
                  <c:v>19.8</c:v>
                </c:pt>
                <c:pt idx="100">
                  <c:v>20</c:v>
                </c:pt>
                <c:pt idx="101">
                  <c:v>20.2</c:v>
                </c:pt>
                <c:pt idx="102">
                  <c:v>20.399999999999999</c:v>
                </c:pt>
                <c:pt idx="103">
                  <c:v>20.6</c:v>
                </c:pt>
                <c:pt idx="104">
                  <c:v>20.8</c:v>
                </c:pt>
                <c:pt idx="105">
                  <c:v>21</c:v>
                </c:pt>
                <c:pt idx="106">
                  <c:v>21.2</c:v>
                </c:pt>
                <c:pt idx="107">
                  <c:v>21.4</c:v>
                </c:pt>
                <c:pt idx="108">
                  <c:v>21.6</c:v>
                </c:pt>
                <c:pt idx="109">
                  <c:v>21.8</c:v>
                </c:pt>
                <c:pt idx="110">
                  <c:v>22</c:v>
                </c:pt>
                <c:pt idx="111">
                  <c:v>22.2</c:v>
                </c:pt>
                <c:pt idx="112">
                  <c:v>22.4</c:v>
                </c:pt>
                <c:pt idx="113">
                  <c:v>22.6</c:v>
                </c:pt>
                <c:pt idx="114">
                  <c:v>22.8</c:v>
                </c:pt>
                <c:pt idx="115">
                  <c:v>23</c:v>
                </c:pt>
                <c:pt idx="116">
                  <c:v>23.2</c:v>
                </c:pt>
                <c:pt idx="117">
                  <c:v>23.4</c:v>
                </c:pt>
                <c:pt idx="118">
                  <c:v>23.6</c:v>
                </c:pt>
                <c:pt idx="119">
                  <c:v>23.8</c:v>
                </c:pt>
                <c:pt idx="120">
                  <c:v>24</c:v>
                </c:pt>
                <c:pt idx="121">
                  <c:v>24.2</c:v>
                </c:pt>
                <c:pt idx="122">
                  <c:v>24.4</c:v>
                </c:pt>
                <c:pt idx="123">
                  <c:v>24.6</c:v>
                </c:pt>
                <c:pt idx="124">
                  <c:v>24.8</c:v>
                </c:pt>
                <c:pt idx="125">
                  <c:v>25</c:v>
                </c:pt>
                <c:pt idx="126">
                  <c:v>25.2</c:v>
                </c:pt>
                <c:pt idx="127">
                  <c:v>25.4</c:v>
                </c:pt>
                <c:pt idx="128">
                  <c:v>25.6</c:v>
                </c:pt>
                <c:pt idx="129">
                  <c:v>25.8</c:v>
                </c:pt>
                <c:pt idx="130">
                  <c:v>26</c:v>
                </c:pt>
                <c:pt idx="131">
                  <c:v>26.2</c:v>
                </c:pt>
                <c:pt idx="132">
                  <c:v>26.4</c:v>
                </c:pt>
                <c:pt idx="133">
                  <c:v>26.6</c:v>
                </c:pt>
                <c:pt idx="134">
                  <c:v>26.8</c:v>
                </c:pt>
                <c:pt idx="135">
                  <c:v>27</c:v>
                </c:pt>
                <c:pt idx="136">
                  <c:v>27.2</c:v>
                </c:pt>
                <c:pt idx="137">
                  <c:v>27.4</c:v>
                </c:pt>
                <c:pt idx="138">
                  <c:v>27.6</c:v>
                </c:pt>
                <c:pt idx="139">
                  <c:v>27.8</c:v>
                </c:pt>
                <c:pt idx="140">
                  <c:v>28</c:v>
                </c:pt>
                <c:pt idx="141">
                  <c:v>28.2</c:v>
                </c:pt>
                <c:pt idx="142">
                  <c:v>28.4</c:v>
                </c:pt>
                <c:pt idx="143">
                  <c:v>28.6</c:v>
                </c:pt>
                <c:pt idx="144">
                  <c:v>28.8</c:v>
                </c:pt>
                <c:pt idx="145">
                  <c:v>29</c:v>
                </c:pt>
                <c:pt idx="146">
                  <c:v>29.2</c:v>
                </c:pt>
                <c:pt idx="147">
                  <c:v>29.4</c:v>
                </c:pt>
                <c:pt idx="148">
                  <c:v>29.6</c:v>
                </c:pt>
                <c:pt idx="149">
                  <c:v>29.8</c:v>
                </c:pt>
                <c:pt idx="150">
                  <c:v>30</c:v>
                </c:pt>
              </c:numCache>
            </c:numRef>
          </c:xVal>
          <c:yVal>
            <c:numRef>
              <c:f>'Power curve'!$J$10:$J$160</c:f>
              <c:numCache>
                <c:formatCode>General</c:formatCode>
                <c:ptCount val="151"/>
                <c:pt idx="0">
                  <c:v>0</c:v>
                </c:pt>
                <c:pt idx="1">
                  <c:v>1.5290759763552243E-4</c:v>
                </c:pt>
                <c:pt idx="2">
                  <c:v>1.2232607810841794E-3</c:v>
                </c:pt>
                <c:pt idx="3">
                  <c:v>4.128505136159105E-3</c:v>
                </c:pt>
                <c:pt idx="4">
                  <c:v>9.7860862486734354E-3</c:v>
                </c:pt>
                <c:pt idx="5">
                  <c:v>1.9113449704440299E-2</c:v>
                </c:pt>
                <c:pt idx="6">
                  <c:v>3.302804108927284E-2</c:v>
                </c:pt>
                <c:pt idx="7">
                  <c:v>5.2447305988984165E-2</c:v>
                </c:pt>
                <c:pt idx="8">
                  <c:v>7.8288689989387483E-2</c:v>
                </c:pt>
                <c:pt idx="9">
                  <c:v>0.11146963867629585</c:v>
                </c:pt>
                <c:pt idx="10">
                  <c:v>0.15290759763552239</c:v>
                </c:pt>
                <c:pt idx="11">
                  <c:v>0.2035200124528804</c:v>
                </c:pt>
                <c:pt idx="12">
                  <c:v>0.26422432871418272</c:v>
                </c:pt>
                <c:pt idx="13">
                  <c:v>0.33593799200524277</c:v>
                </c:pt>
                <c:pt idx="14">
                  <c:v>0.41957844791187332</c:v>
                </c:pt>
                <c:pt idx="15">
                  <c:v>0.51606314201988812</c:v>
                </c:pt>
                <c:pt idx="16">
                  <c:v>0.62630951991509987</c:v>
                </c:pt>
                <c:pt idx="17">
                  <c:v>0.75123502718332147</c:v>
                </c:pt>
                <c:pt idx="18">
                  <c:v>0.89175710941036679</c:v>
                </c:pt>
                <c:pt idx="19">
                  <c:v>1.048793212182048</c:v>
                </c:pt>
                <c:pt idx="20">
                  <c:v>1.2232607810841791</c:v>
                </c:pt>
                <c:pt idx="21">
                  <c:v>1.4160772617025732</c:v>
                </c:pt>
                <c:pt idx="22">
                  <c:v>1.6281600996230432</c:v>
                </c:pt>
                <c:pt idx="23">
                  <c:v>1.8604267404314005</c:v>
                </c:pt>
                <c:pt idx="24">
                  <c:v>2.1137946297134618</c:v>
                </c:pt>
                <c:pt idx="25">
                  <c:v>2.3891812130550374</c:v>
                </c:pt>
                <c:pt idx="26">
                  <c:v>2.6875039360419422</c:v>
                </c:pt>
                <c:pt idx="27">
                  <c:v>3.0096802442599881</c:v>
                </c:pt>
                <c:pt idx="28">
                  <c:v>3.3566275832949866</c:v>
                </c:pt>
                <c:pt idx="29">
                  <c:v>3.7292633987327557</c:v>
                </c:pt>
                <c:pt idx="30">
                  <c:v>4.128505136159105</c:v>
                </c:pt>
                <c:pt idx="31">
                  <c:v>4.5552702411598478</c:v>
                </c:pt>
                <c:pt idx="32">
                  <c:v>5.0104761593207989</c:v>
                </c:pt>
                <c:pt idx="33">
                  <c:v>5.4950403362277678</c:v>
                </c:pt>
                <c:pt idx="34">
                  <c:v>6.0098802174665718</c:v>
                </c:pt>
                <c:pt idx="35">
                  <c:v>6.5559132486230229</c:v>
                </c:pt>
                <c:pt idx="36">
                  <c:v>7.1340568752829343</c:v>
                </c:pt>
                <c:pt idx="37">
                  <c:v>7.7452285430321171</c:v>
                </c:pt>
                <c:pt idx="38">
                  <c:v>8.3903456974563841</c:v>
                </c:pt>
                <c:pt idx="39">
                  <c:v>9.0703257841415521</c:v>
                </c:pt>
                <c:pt idx="40">
                  <c:v>9.786086248673433</c:v>
                </c:pt>
                <c:pt idx="41">
                  <c:v>10.538544536637836</c:v>
                </c:pt>
                <c:pt idx="42">
                  <c:v>11.328618093620586</c:v>
                </c:pt>
                <c:pt idx="43">
                  <c:v>12.157224365207478</c:v>
                </c:pt>
                <c:pt idx="44">
                  <c:v>13.025280796984346</c:v>
                </c:pt>
                <c:pt idx="45">
                  <c:v>13.933704834536979</c:v>
                </c:pt>
                <c:pt idx="46">
                  <c:v>14.883413923451204</c:v>
                </c:pt>
                <c:pt idx="47">
                  <c:v>15.875325509312846</c:v>
                </c:pt>
                <c:pt idx="48">
                  <c:v>16.910357037707694</c:v>
                </c:pt>
                <c:pt idx="49">
                  <c:v>17.989425954221581</c:v>
                </c:pt>
                <c:pt idx="50">
                  <c:v>19.113449704440299</c:v>
                </c:pt>
                <c:pt idx="51">
                  <c:v>20.28334573394968</c:v>
                </c:pt>
                <c:pt idx="52">
                  <c:v>21.500031488335537</c:v>
                </c:pt>
                <c:pt idx="53">
                  <c:v>22.764424413183665</c:v>
                </c:pt>
                <c:pt idx="54">
                  <c:v>24.077441954079905</c:v>
                </c:pt>
                <c:pt idx="55">
                  <c:v>25.440001556610042</c:v>
                </c:pt>
                <c:pt idx="56">
                  <c:v>26.853020666359892</c:v>
                </c:pt>
                <c:pt idx="57">
                  <c:v>28.317416728915301</c:v>
                </c:pt>
                <c:pt idx="58">
                  <c:v>29.834107189862046</c:v>
                </c:pt>
                <c:pt idx="59">
                  <c:v>31.404009494785956</c:v>
                </c:pt>
                <c:pt idx="60">
                  <c:v>33.02804108927284</c:v>
                </c:pt>
                <c:pt idx="61">
                  <c:v>34.707119418908498</c:v>
                </c:pt>
                <c:pt idx="62">
                  <c:v>36.442161929278782</c:v>
                </c:pt>
                <c:pt idx="63">
                  <c:v>38.234086065969464</c:v>
                </c:pt>
                <c:pt idx="64">
                  <c:v>40.083809274566391</c:v>
                </c:pt>
                <c:pt idx="65">
                  <c:v>41.992249000655342</c:v>
                </c:pt>
                <c:pt idx="66">
                  <c:v>43.960322689822142</c:v>
                </c:pt>
                <c:pt idx="67">
                  <c:v>45.988947787652627</c:v>
                </c:pt>
                <c:pt idx="68">
                  <c:v>48.079041739732574</c:v>
                </c:pt>
                <c:pt idx="69">
                  <c:v>50.231521991647838</c:v>
                </c:pt>
                <c:pt idx="70">
                  <c:v>52.447305988984184</c:v>
                </c:pt>
                <c:pt idx="71">
                  <c:v>54.727311177327444</c:v>
                </c:pt>
                <c:pt idx="72">
                  <c:v>57.072455002263474</c:v>
                </c:pt>
                <c:pt idx="73">
                  <c:v>59.483654909378018</c:v>
                </c:pt>
                <c:pt idx="74">
                  <c:v>61.961828344256936</c:v>
                </c:pt>
                <c:pt idx="75">
                  <c:v>64.507892752486015</c:v>
                </c:pt>
                <c:pt idx="76">
                  <c:v>67.122765579651073</c:v>
                </c:pt>
                <c:pt idx="77">
                  <c:v>69.80736427133796</c:v>
                </c:pt>
                <c:pt idx="78">
                  <c:v>72.562606273132417</c:v>
                </c:pt>
                <c:pt idx="79">
                  <c:v>75.389409030620342</c:v>
                </c:pt>
                <c:pt idx="80">
                  <c:v>78.288689989387464</c:v>
                </c:pt>
                <c:pt idx="81">
                  <c:v>81.261366595019638</c:v>
                </c:pt>
                <c:pt idx="82">
                  <c:v>84.30835629310269</c:v>
                </c:pt>
                <c:pt idx="83">
                  <c:v>87.430576529222478</c:v>
                </c:pt>
                <c:pt idx="84">
                  <c:v>90.628944748964685</c:v>
                </c:pt>
                <c:pt idx="85">
                  <c:v>93.904378397915195</c:v>
                </c:pt>
                <c:pt idx="86">
                  <c:v>97.257794921659823</c:v>
                </c:pt>
                <c:pt idx="87">
                  <c:v>100.69011176578438</c:v>
                </c:pt>
                <c:pt idx="88">
                  <c:v>104.20224637587476</c:v>
                </c:pt>
                <c:pt idx="89">
                  <c:v>107.79511619751659</c:v>
                </c:pt>
                <c:pt idx="90">
                  <c:v>111.46963867629583</c:v>
                </c:pt>
                <c:pt idx="91">
                  <c:v>115.22673125779824</c:v>
                </c:pt>
                <c:pt idx="92">
                  <c:v>119.06731138760964</c:v>
                </c:pt>
                <c:pt idx="93">
                  <c:v>122.99229651131591</c:v>
                </c:pt>
                <c:pt idx="94">
                  <c:v>127.00260407450277</c:v>
                </c:pt>
                <c:pt idx="95">
                  <c:v>131.09915152275602</c:v>
                </c:pt>
                <c:pt idx="96">
                  <c:v>135.28285630166155</c:v>
                </c:pt>
                <c:pt idx="97">
                  <c:v>139.55463585680508</c:v>
                </c:pt>
                <c:pt idx="98">
                  <c:v>143.91540763377265</c:v>
                </c:pt>
                <c:pt idx="99">
                  <c:v>148.36608907814977</c:v>
                </c:pt>
                <c:pt idx="100">
                  <c:v>152.90759763552239</c:v>
                </c:pt>
                <c:pt idx="101">
                  <c:v>157.54085075147634</c:v>
                </c:pt>
                <c:pt idx="102">
                  <c:v>162.26676587159744</c:v>
                </c:pt>
                <c:pt idx="103">
                  <c:v>167.08626044147152</c:v>
                </c:pt>
                <c:pt idx="104">
                  <c:v>172.0002519066843</c:v>
                </c:pt>
                <c:pt idx="105">
                  <c:v>177.00965771282159</c:v>
                </c:pt>
                <c:pt idx="106">
                  <c:v>182.11539530546932</c:v>
                </c:pt>
                <c:pt idx="107">
                  <c:v>187.31838213021319</c:v>
                </c:pt>
                <c:pt idx="108">
                  <c:v>192.61953563263924</c:v>
                </c:pt>
                <c:pt idx="109">
                  <c:v>198.01977325833295</c:v>
                </c:pt>
                <c:pt idx="110">
                  <c:v>203.52001245288034</c:v>
                </c:pt>
                <c:pt idx="111">
                  <c:v>209.12117066186713</c:v>
                </c:pt>
                <c:pt idx="112">
                  <c:v>214.82416533087914</c:v>
                </c:pt>
                <c:pt idx="113">
                  <c:v>220.62991390550238</c:v>
                </c:pt>
                <c:pt idx="114">
                  <c:v>226.53933383132241</c:v>
                </c:pt>
                <c:pt idx="115">
                  <c:v>232.55334255392512</c:v>
                </c:pt>
                <c:pt idx="116">
                  <c:v>238.67285751889636</c:v>
                </c:pt>
                <c:pt idx="117">
                  <c:v>244.89879617182191</c:v>
                </c:pt>
                <c:pt idx="118">
                  <c:v>251.23207595828765</c:v>
                </c:pt>
                <c:pt idx="119">
                  <c:v>257.67361432387929</c:v>
                </c:pt>
                <c:pt idx="120">
                  <c:v>264.22432871418272</c:v>
                </c:pt>
                <c:pt idx="121">
                  <c:v>270.8851365747837</c:v>
                </c:pt>
                <c:pt idx="122">
                  <c:v>277.65695535126798</c:v>
                </c:pt>
                <c:pt idx="123">
                  <c:v>284.5407024892217</c:v>
                </c:pt>
                <c:pt idx="124">
                  <c:v>291.53729543423026</c:v>
                </c:pt>
                <c:pt idx="125">
                  <c:v>298.64765163187968</c:v>
                </c:pt>
                <c:pt idx="126">
                  <c:v>305.87268852775571</c:v>
                </c:pt>
                <c:pt idx="127">
                  <c:v>313.21332356744426</c:v>
                </c:pt>
                <c:pt idx="128">
                  <c:v>320.67047419653113</c:v>
                </c:pt>
                <c:pt idx="129">
                  <c:v>328.24505786060189</c:v>
                </c:pt>
                <c:pt idx="130">
                  <c:v>335.93799200524273</c:v>
                </c:pt>
                <c:pt idx="131">
                  <c:v>343.75019407603918</c:v>
                </c:pt>
                <c:pt idx="132">
                  <c:v>351.68258151857714</c:v>
                </c:pt>
                <c:pt idx="133">
                  <c:v>359.73607177844258</c:v>
                </c:pt>
                <c:pt idx="134">
                  <c:v>367.91158230122102</c:v>
                </c:pt>
                <c:pt idx="135">
                  <c:v>376.21003053249842</c:v>
                </c:pt>
                <c:pt idx="136">
                  <c:v>384.63233391786059</c:v>
                </c:pt>
                <c:pt idx="137">
                  <c:v>393.17940990289338</c:v>
                </c:pt>
                <c:pt idx="138">
                  <c:v>401.85217593318271</c:v>
                </c:pt>
                <c:pt idx="139">
                  <c:v>410.65154945431408</c:v>
                </c:pt>
                <c:pt idx="140">
                  <c:v>419.57844791187347</c:v>
                </c:pt>
                <c:pt idx="141">
                  <c:v>428.63378875144673</c:v>
                </c:pt>
                <c:pt idx="142">
                  <c:v>437.81848941861955</c:v>
                </c:pt>
                <c:pt idx="143">
                  <c:v>447.13346735897807</c:v>
                </c:pt>
                <c:pt idx="144">
                  <c:v>456.5796400181078</c:v>
                </c:pt>
                <c:pt idx="145">
                  <c:v>466.15792484159448</c:v>
                </c:pt>
                <c:pt idx="146">
                  <c:v>475.86923927502414</c:v>
                </c:pt>
                <c:pt idx="147">
                  <c:v>485.71450076398247</c:v>
                </c:pt>
                <c:pt idx="148">
                  <c:v>495.69462675405549</c:v>
                </c:pt>
                <c:pt idx="149">
                  <c:v>505.81053469082872</c:v>
                </c:pt>
                <c:pt idx="150">
                  <c:v>516.06314201988812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4203-445A-BFA2-C418DDFE11C0}"/>
            </c:ext>
          </c:extLst>
        </c:ser>
        <c:ser>
          <c:idx val="3"/>
          <c:order val="3"/>
          <c:tx>
            <c:strRef>
              <c:f>'Power curve'!$K$9</c:f>
              <c:strCache>
                <c:ptCount val="1"/>
                <c:pt idx="0">
                  <c:v>P</c:v>
                </c:pt>
              </c:strCache>
            </c:strRef>
          </c:tx>
          <c:spPr>
            <a:ln w="28575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'Power curve'!$I$10:$I$160</c:f>
              <c:numCache>
                <c:formatCode>General</c:formatCode>
                <c:ptCount val="151"/>
                <c:pt idx="0">
                  <c:v>0</c:v>
                </c:pt>
                <c:pt idx="1">
                  <c:v>0.2</c:v>
                </c:pt>
                <c:pt idx="2">
                  <c:v>0.4</c:v>
                </c:pt>
                <c:pt idx="3">
                  <c:v>0.6</c:v>
                </c:pt>
                <c:pt idx="4">
                  <c:v>0.8</c:v>
                </c:pt>
                <c:pt idx="5">
                  <c:v>1</c:v>
                </c:pt>
                <c:pt idx="6">
                  <c:v>1.2</c:v>
                </c:pt>
                <c:pt idx="7">
                  <c:v>1.4</c:v>
                </c:pt>
                <c:pt idx="8">
                  <c:v>1.6</c:v>
                </c:pt>
                <c:pt idx="9">
                  <c:v>1.8</c:v>
                </c:pt>
                <c:pt idx="10">
                  <c:v>2</c:v>
                </c:pt>
                <c:pt idx="11">
                  <c:v>2.2000000000000002</c:v>
                </c:pt>
                <c:pt idx="12">
                  <c:v>2.4</c:v>
                </c:pt>
                <c:pt idx="13">
                  <c:v>2.6</c:v>
                </c:pt>
                <c:pt idx="14">
                  <c:v>2.8</c:v>
                </c:pt>
                <c:pt idx="15">
                  <c:v>3</c:v>
                </c:pt>
                <c:pt idx="16">
                  <c:v>3.2</c:v>
                </c:pt>
                <c:pt idx="17">
                  <c:v>3.4</c:v>
                </c:pt>
                <c:pt idx="18">
                  <c:v>3.6</c:v>
                </c:pt>
                <c:pt idx="19">
                  <c:v>3.8</c:v>
                </c:pt>
                <c:pt idx="20">
                  <c:v>4</c:v>
                </c:pt>
                <c:pt idx="21">
                  <c:v>4.2</c:v>
                </c:pt>
                <c:pt idx="22">
                  <c:v>4.4000000000000004</c:v>
                </c:pt>
                <c:pt idx="23">
                  <c:v>4.5999999999999996</c:v>
                </c:pt>
                <c:pt idx="24">
                  <c:v>4.8</c:v>
                </c:pt>
                <c:pt idx="25">
                  <c:v>5</c:v>
                </c:pt>
                <c:pt idx="26">
                  <c:v>5.2</c:v>
                </c:pt>
                <c:pt idx="27">
                  <c:v>5.4</c:v>
                </c:pt>
                <c:pt idx="28">
                  <c:v>5.6</c:v>
                </c:pt>
                <c:pt idx="29">
                  <c:v>5.8</c:v>
                </c:pt>
                <c:pt idx="30">
                  <c:v>6</c:v>
                </c:pt>
                <c:pt idx="31">
                  <c:v>6.2</c:v>
                </c:pt>
                <c:pt idx="32">
                  <c:v>6.4</c:v>
                </c:pt>
                <c:pt idx="33">
                  <c:v>6.6</c:v>
                </c:pt>
                <c:pt idx="34">
                  <c:v>6.8</c:v>
                </c:pt>
                <c:pt idx="35">
                  <c:v>7</c:v>
                </c:pt>
                <c:pt idx="36">
                  <c:v>7.2</c:v>
                </c:pt>
                <c:pt idx="37">
                  <c:v>7.4</c:v>
                </c:pt>
                <c:pt idx="38">
                  <c:v>7.6</c:v>
                </c:pt>
                <c:pt idx="39">
                  <c:v>7.8</c:v>
                </c:pt>
                <c:pt idx="40">
                  <c:v>8</c:v>
                </c:pt>
                <c:pt idx="41">
                  <c:v>8.1999999999999993</c:v>
                </c:pt>
                <c:pt idx="42">
                  <c:v>8.4</c:v>
                </c:pt>
                <c:pt idx="43">
                  <c:v>8.6</c:v>
                </c:pt>
                <c:pt idx="44">
                  <c:v>8.8000000000000007</c:v>
                </c:pt>
                <c:pt idx="45">
                  <c:v>9</c:v>
                </c:pt>
                <c:pt idx="46">
                  <c:v>9.1999999999999993</c:v>
                </c:pt>
                <c:pt idx="47">
                  <c:v>9.4</c:v>
                </c:pt>
                <c:pt idx="48">
                  <c:v>9.6</c:v>
                </c:pt>
                <c:pt idx="49">
                  <c:v>9.8000000000000007</c:v>
                </c:pt>
                <c:pt idx="50">
                  <c:v>10</c:v>
                </c:pt>
                <c:pt idx="51">
                  <c:v>10.199999999999999</c:v>
                </c:pt>
                <c:pt idx="52">
                  <c:v>10.4</c:v>
                </c:pt>
                <c:pt idx="53">
                  <c:v>10.6</c:v>
                </c:pt>
                <c:pt idx="54">
                  <c:v>10.8</c:v>
                </c:pt>
                <c:pt idx="55">
                  <c:v>11</c:v>
                </c:pt>
                <c:pt idx="56">
                  <c:v>11.2</c:v>
                </c:pt>
                <c:pt idx="57">
                  <c:v>11.4</c:v>
                </c:pt>
                <c:pt idx="58">
                  <c:v>11.6</c:v>
                </c:pt>
                <c:pt idx="59">
                  <c:v>11.8</c:v>
                </c:pt>
                <c:pt idx="60">
                  <c:v>12</c:v>
                </c:pt>
                <c:pt idx="61">
                  <c:v>12.2</c:v>
                </c:pt>
                <c:pt idx="62">
                  <c:v>12.4</c:v>
                </c:pt>
                <c:pt idx="63">
                  <c:v>12.6</c:v>
                </c:pt>
                <c:pt idx="64">
                  <c:v>12.8</c:v>
                </c:pt>
                <c:pt idx="65">
                  <c:v>13</c:v>
                </c:pt>
                <c:pt idx="66">
                  <c:v>13.2</c:v>
                </c:pt>
                <c:pt idx="67">
                  <c:v>13.4</c:v>
                </c:pt>
                <c:pt idx="68">
                  <c:v>13.6</c:v>
                </c:pt>
                <c:pt idx="69">
                  <c:v>13.8</c:v>
                </c:pt>
                <c:pt idx="70">
                  <c:v>14</c:v>
                </c:pt>
                <c:pt idx="71">
                  <c:v>14.2</c:v>
                </c:pt>
                <c:pt idx="72">
                  <c:v>14.4</c:v>
                </c:pt>
                <c:pt idx="73">
                  <c:v>14.6</c:v>
                </c:pt>
                <c:pt idx="74">
                  <c:v>14.8</c:v>
                </c:pt>
                <c:pt idx="75">
                  <c:v>15</c:v>
                </c:pt>
                <c:pt idx="76">
                  <c:v>15.2</c:v>
                </c:pt>
                <c:pt idx="77">
                  <c:v>15.4</c:v>
                </c:pt>
                <c:pt idx="78">
                  <c:v>15.6</c:v>
                </c:pt>
                <c:pt idx="79">
                  <c:v>15.8</c:v>
                </c:pt>
                <c:pt idx="80">
                  <c:v>16</c:v>
                </c:pt>
                <c:pt idx="81">
                  <c:v>16.2</c:v>
                </c:pt>
                <c:pt idx="82">
                  <c:v>16.399999999999999</c:v>
                </c:pt>
                <c:pt idx="83">
                  <c:v>16.600000000000001</c:v>
                </c:pt>
                <c:pt idx="84">
                  <c:v>16.8</c:v>
                </c:pt>
                <c:pt idx="85">
                  <c:v>17</c:v>
                </c:pt>
                <c:pt idx="86">
                  <c:v>17.2</c:v>
                </c:pt>
                <c:pt idx="87">
                  <c:v>17.399999999999999</c:v>
                </c:pt>
                <c:pt idx="88">
                  <c:v>17.600000000000001</c:v>
                </c:pt>
                <c:pt idx="89">
                  <c:v>17.8</c:v>
                </c:pt>
                <c:pt idx="90">
                  <c:v>18</c:v>
                </c:pt>
                <c:pt idx="91">
                  <c:v>18.2</c:v>
                </c:pt>
                <c:pt idx="92">
                  <c:v>18.399999999999999</c:v>
                </c:pt>
                <c:pt idx="93">
                  <c:v>18.600000000000001</c:v>
                </c:pt>
                <c:pt idx="94">
                  <c:v>18.8</c:v>
                </c:pt>
                <c:pt idx="95">
                  <c:v>19</c:v>
                </c:pt>
                <c:pt idx="96">
                  <c:v>19.2</c:v>
                </c:pt>
                <c:pt idx="97">
                  <c:v>19.399999999999999</c:v>
                </c:pt>
                <c:pt idx="98">
                  <c:v>19.600000000000001</c:v>
                </c:pt>
                <c:pt idx="99">
                  <c:v>19.8</c:v>
                </c:pt>
                <c:pt idx="100">
                  <c:v>20</c:v>
                </c:pt>
                <c:pt idx="101">
                  <c:v>20.2</c:v>
                </c:pt>
                <c:pt idx="102">
                  <c:v>20.399999999999999</c:v>
                </c:pt>
                <c:pt idx="103">
                  <c:v>20.6</c:v>
                </c:pt>
                <c:pt idx="104">
                  <c:v>20.8</c:v>
                </c:pt>
                <c:pt idx="105">
                  <c:v>21</c:v>
                </c:pt>
                <c:pt idx="106">
                  <c:v>21.2</c:v>
                </c:pt>
                <c:pt idx="107">
                  <c:v>21.4</c:v>
                </c:pt>
                <c:pt idx="108">
                  <c:v>21.6</c:v>
                </c:pt>
                <c:pt idx="109">
                  <c:v>21.8</c:v>
                </c:pt>
                <c:pt idx="110">
                  <c:v>22</c:v>
                </c:pt>
                <c:pt idx="111">
                  <c:v>22.2</c:v>
                </c:pt>
                <c:pt idx="112">
                  <c:v>22.4</c:v>
                </c:pt>
                <c:pt idx="113">
                  <c:v>22.6</c:v>
                </c:pt>
                <c:pt idx="114">
                  <c:v>22.8</c:v>
                </c:pt>
                <c:pt idx="115">
                  <c:v>23</c:v>
                </c:pt>
                <c:pt idx="116">
                  <c:v>23.2</c:v>
                </c:pt>
                <c:pt idx="117">
                  <c:v>23.4</c:v>
                </c:pt>
                <c:pt idx="118">
                  <c:v>23.6</c:v>
                </c:pt>
                <c:pt idx="119">
                  <c:v>23.8</c:v>
                </c:pt>
                <c:pt idx="120">
                  <c:v>24</c:v>
                </c:pt>
                <c:pt idx="121">
                  <c:v>24.2</c:v>
                </c:pt>
                <c:pt idx="122">
                  <c:v>24.4</c:v>
                </c:pt>
                <c:pt idx="123">
                  <c:v>24.6</c:v>
                </c:pt>
                <c:pt idx="124">
                  <c:v>24.8</c:v>
                </c:pt>
                <c:pt idx="125">
                  <c:v>25</c:v>
                </c:pt>
                <c:pt idx="126">
                  <c:v>25.2</c:v>
                </c:pt>
                <c:pt idx="127">
                  <c:v>25.4</c:v>
                </c:pt>
                <c:pt idx="128">
                  <c:v>25.6</c:v>
                </c:pt>
                <c:pt idx="129">
                  <c:v>25.8</c:v>
                </c:pt>
                <c:pt idx="130">
                  <c:v>26</c:v>
                </c:pt>
                <c:pt idx="131">
                  <c:v>26.2</c:v>
                </c:pt>
                <c:pt idx="132">
                  <c:v>26.4</c:v>
                </c:pt>
                <c:pt idx="133">
                  <c:v>26.6</c:v>
                </c:pt>
                <c:pt idx="134">
                  <c:v>26.8</c:v>
                </c:pt>
                <c:pt idx="135">
                  <c:v>27</c:v>
                </c:pt>
                <c:pt idx="136">
                  <c:v>27.2</c:v>
                </c:pt>
                <c:pt idx="137">
                  <c:v>27.4</c:v>
                </c:pt>
                <c:pt idx="138">
                  <c:v>27.6</c:v>
                </c:pt>
                <c:pt idx="139">
                  <c:v>27.8</c:v>
                </c:pt>
                <c:pt idx="140">
                  <c:v>28</c:v>
                </c:pt>
                <c:pt idx="141">
                  <c:v>28.2</c:v>
                </c:pt>
                <c:pt idx="142">
                  <c:v>28.4</c:v>
                </c:pt>
                <c:pt idx="143">
                  <c:v>28.6</c:v>
                </c:pt>
                <c:pt idx="144">
                  <c:v>28.8</c:v>
                </c:pt>
                <c:pt idx="145">
                  <c:v>29</c:v>
                </c:pt>
                <c:pt idx="146">
                  <c:v>29.2</c:v>
                </c:pt>
                <c:pt idx="147">
                  <c:v>29.4</c:v>
                </c:pt>
                <c:pt idx="148">
                  <c:v>29.6</c:v>
                </c:pt>
                <c:pt idx="149">
                  <c:v>29.8</c:v>
                </c:pt>
                <c:pt idx="150">
                  <c:v>30</c:v>
                </c:pt>
              </c:numCache>
            </c:numRef>
          </c:xVal>
          <c:yVal>
            <c:numRef>
              <c:f>'Power curve'!$K$10:$K$160</c:f>
              <c:numCache>
                <c:formatCode>General</c:formatCode>
                <c:ptCount val="15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0.51606314201988812</c:v>
                </c:pt>
                <c:pt idx="16">
                  <c:v>0.62630951991509987</c:v>
                </c:pt>
                <c:pt idx="17">
                  <c:v>0.75123502718332147</c:v>
                </c:pt>
                <c:pt idx="18">
                  <c:v>0.89175710941036679</c:v>
                </c:pt>
                <c:pt idx="19">
                  <c:v>1.048793212182048</c:v>
                </c:pt>
                <c:pt idx="20">
                  <c:v>1.2232607810841791</c:v>
                </c:pt>
                <c:pt idx="21">
                  <c:v>1.4160772617025732</c:v>
                </c:pt>
                <c:pt idx="22">
                  <c:v>1.6281600996230432</c:v>
                </c:pt>
                <c:pt idx="23">
                  <c:v>1.8604267404314005</c:v>
                </c:pt>
                <c:pt idx="24">
                  <c:v>2.1137946297134618</c:v>
                </c:pt>
                <c:pt idx="25">
                  <c:v>2.3891812130550374</c:v>
                </c:pt>
                <c:pt idx="26">
                  <c:v>2.6875039360419422</c:v>
                </c:pt>
                <c:pt idx="27">
                  <c:v>3.0096802442599881</c:v>
                </c:pt>
                <c:pt idx="28">
                  <c:v>3.3566275832949866</c:v>
                </c:pt>
                <c:pt idx="29">
                  <c:v>3.7292633987327557</c:v>
                </c:pt>
                <c:pt idx="30">
                  <c:v>4.128505136159105</c:v>
                </c:pt>
                <c:pt idx="31">
                  <c:v>4.5552702411598478</c:v>
                </c:pt>
                <c:pt idx="32">
                  <c:v>5.0104761593207989</c:v>
                </c:pt>
                <c:pt idx="33">
                  <c:v>5.4950403362277678</c:v>
                </c:pt>
                <c:pt idx="34">
                  <c:v>6.0098802174665718</c:v>
                </c:pt>
                <c:pt idx="35">
                  <c:v>6.5559132486230229</c:v>
                </c:pt>
                <c:pt idx="36">
                  <c:v>7.1340568752829343</c:v>
                </c:pt>
                <c:pt idx="37">
                  <c:v>7.7452285430321171</c:v>
                </c:pt>
                <c:pt idx="38">
                  <c:v>8.3903456974563841</c:v>
                </c:pt>
                <c:pt idx="39">
                  <c:v>9.0703257841415521</c:v>
                </c:pt>
                <c:pt idx="40">
                  <c:v>9.786086248673433</c:v>
                </c:pt>
                <c:pt idx="41">
                  <c:v>10.538544536637836</c:v>
                </c:pt>
                <c:pt idx="42">
                  <c:v>11.328618093620586</c:v>
                </c:pt>
                <c:pt idx="43">
                  <c:v>12.157224365207478</c:v>
                </c:pt>
                <c:pt idx="44">
                  <c:v>13.025280796984346</c:v>
                </c:pt>
                <c:pt idx="45">
                  <c:v>13.933704834536979</c:v>
                </c:pt>
                <c:pt idx="46">
                  <c:v>14.883413923451204</c:v>
                </c:pt>
                <c:pt idx="47">
                  <c:v>15</c:v>
                </c:pt>
                <c:pt idx="48">
                  <c:v>15</c:v>
                </c:pt>
                <c:pt idx="49">
                  <c:v>15</c:v>
                </c:pt>
                <c:pt idx="50">
                  <c:v>15</c:v>
                </c:pt>
                <c:pt idx="51">
                  <c:v>15</c:v>
                </c:pt>
                <c:pt idx="52">
                  <c:v>15</c:v>
                </c:pt>
                <c:pt idx="53">
                  <c:v>15</c:v>
                </c:pt>
                <c:pt idx="54">
                  <c:v>15</c:v>
                </c:pt>
                <c:pt idx="55">
                  <c:v>15</c:v>
                </c:pt>
                <c:pt idx="56">
                  <c:v>15</c:v>
                </c:pt>
                <c:pt idx="57">
                  <c:v>15</c:v>
                </c:pt>
                <c:pt idx="58">
                  <c:v>15</c:v>
                </c:pt>
                <c:pt idx="59">
                  <c:v>15</c:v>
                </c:pt>
                <c:pt idx="60">
                  <c:v>15</c:v>
                </c:pt>
                <c:pt idx="61">
                  <c:v>15</c:v>
                </c:pt>
                <c:pt idx="62">
                  <c:v>15</c:v>
                </c:pt>
                <c:pt idx="63">
                  <c:v>15</c:v>
                </c:pt>
                <c:pt idx="64">
                  <c:v>15</c:v>
                </c:pt>
                <c:pt idx="65">
                  <c:v>15</c:v>
                </c:pt>
                <c:pt idx="66">
                  <c:v>15</c:v>
                </c:pt>
                <c:pt idx="67">
                  <c:v>15</c:v>
                </c:pt>
                <c:pt idx="68">
                  <c:v>15</c:v>
                </c:pt>
                <c:pt idx="69">
                  <c:v>15</c:v>
                </c:pt>
                <c:pt idx="70">
                  <c:v>15</c:v>
                </c:pt>
                <c:pt idx="71">
                  <c:v>15</c:v>
                </c:pt>
                <c:pt idx="72">
                  <c:v>15</c:v>
                </c:pt>
                <c:pt idx="73">
                  <c:v>15</c:v>
                </c:pt>
                <c:pt idx="74">
                  <c:v>15</c:v>
                </c:pt>
                <c:pt idx="75">
                  <c:v>15</c:v>
                </c:pt>
                <c:pt idx="76">
                  <c:v>15</c:v>
                </c:pt>
                <c:pt idx="77">
                  <c:v>15</c:v>
                </c:pt>
                <c:pt idx="78">
                  <c:v>15</c:v>
                </c:pt>
                <c:pt idx="79">
                  <c:v>15</c:v>
                </c:pt>
                <c:pt idx="80">
                  <c:v>15</c:v>
                </c:pt>
                <c:pt idx="81">
                  <c:v>15</c:v>
                </c:pt>
                <c:pt idx="82">
                  <c:v>15</c:v>
                </c:pt>
                <c:pt idx="83">
                  <c:v>15</c:v>
                </c:pt>
                <c:pt idx="84">
                  <c:v>15</c:v>
                </c:pt>
                <c:pt idx="85">
                  <c:v>15</c:v>
                </c:pt>
                <c:pt idx="86">
                  <c:v>15</c:v>
                </c:pt>
                <c:pt idx="87">
                  <c:v>15</c:v>
                </c:pt>
                <c:pt idx="88">
                  <c:v>15</c:v>
                </c:pt>
                <c:pt idx="89">
                  <c:v>15</c:v>
                </c:pt>
                <c:pt idx="90">
                  <c:v>15</c:v>
                </c:pt>
                <c:pt idx="91">
                  <c:v>15</c:v>
                </c:pt>
                <c:pt idx="92">
                  <c:v>15</c:v>
                </c:pt>
                <c:pt idx="93">
                  <c:v>15</c:v>
                </c:pt>
                <c:pt idx="94">
                  <c:v>15</c:v>
                </c:pt>
                <c:pt idx="95">
                  <c:v>15</c:v>
                </c:pt>
                <c:pt idx="96">
                  <c:v>15</c:v>
                </c:pt>
                <c:pt idx="97">
                  <c:v>15</c:v>
                </c:pt>
                <c:pt idx="98">
                  <c:v>15</c:v>
                </c:pt>
                <c:pt idx="99">
                  <c:v>15</c:v>
                </c:pt>
                <c:pt idx="100">
                  <c:v>15</c:v>
                </c:pt>
                <c:pt idx="101">
                  <c:v>15</c:v>
                </c:pt>
                <c:pt idx="102">
                  <c:v>15</c:v>
                </c:pt>
                <c:pt idx="103">
                  <c:v>15</c:v>
                </c:pt>
                <c:pt idx="104">
                  <c:v>15</c:v>
                </c:pt>
                <c:pt idx="105">
                  <c:v>15</c:v>
                </c:pt>
                <c:pt idx="106">
                  <c:v>15</c:v>
                </c:pt>
                <c:pt idx="107">
                  <c:v>15</c:v>
                </c:pt>
                <c:pt idx="108">
                  <c:v>15</c:v>
                </c:pt>
                <c:pt idx="109">
                  <c:v>15</c:v>
                </c:pt>
                <c:pt idx="110">
                  <c:v>15</c:v>
                </c:pt>
                <c:pt idx="111">
                  <c:v>15</c:v>
                </c:pt>
                <c:pt idx="112">
                  <c:v>15</c:v>
                </c:pt>
                <c:pt idx="113">
                  <c:v>15</c:v>
                </c:pt>
                <c:pt idx="114">
                  <c:v>15</c:v>
                </c:pt>
                <c:pt idx="115">
                  <c:v>15</c:v>
                </c:pt>
                <c:pt idx="116">
                  <c:v>15</c:v>
                </c:pt>
                <c:pt idx="117">
                  <c:v>15</c:v>
                </c:pt>
                <c:pt idx="118">
                  <c:v>15</c:v>
                </c:pt>
                <c:pt idx="119">
                  <c:v>15</c:v>
                </c:pt>
                <c:pt idx="120">
                  <c:v>15</c:v>
                </c:pt>
                <c:pt idx="121">
                  <c:v>15</c:v>
                </c:pt>
                <c:pt idx="122">
                  <c:v>15</c:v>
                </c:pt>
                <c:pt idx="123">
                  <c:v>15</c:v>
                </c:pt>
                <c:pt idx="124">
                  <c:v>15</c:v>
                </c:pt>
                <c:pt idx="125">
                  <c:v>15</c:v>
                </c:pt>
                <c:pt idx="126">
                  <c:v>15</c:v>
                </c:pt>
                <c:pt idx="127">
                  <c:v>15</c:v>
                </c:pt>
                <c:pt idx="128">
                  <c:v>15</c:v>
                </c:pt>
                <c:pt idx="129">
                  <c:v>15</c:v>
                </c:pt>
                <c:pt idx="130">
                  <c:v>15</c:v>
                </c:pt>
                <c:pt idx="131">
                  <c:v>15</c:v>
                </c:pt>
                <c:pt idx="132">
                  <c:v>15</c:v>
                </c:pt>
                <c:pt idx="133">
                  <c:v>15</c:v>
                </c:pt>
                <c:pt idx="134">
                  <c:v>15</c:v>
                </c:pt>
                <c:pt idx="135">
                  <c:v>15</c:v>
                </c:pt>
                <c:pt idx="136">
                  <c:v>15</c:v>
                </c:pt>
                <c:pt idx="137">
                  <c:v>15</c:v>
                </c:pt>
                <c:pt idx="138">
                  <c:v>15</c:v>
                </c:pt>
                <c:pt idx="139">
                  <c:v>15</c:v>
                </c:pt>
                <c:pt idx="140">
                  <c:v>15</c:v>
                </c:pt>
                <c:pt idx="141">
                  <c:v>15</c:v>
                </c:pt>
                <c:pt idx="142">
                  <c:v>15</c:v>
                </c:pt>
                <c:pt idx="143">
                  <c:v>15</c:v>
                </c:pt>
                <c:pt idx="144">
                  <c:v>15</c:v>
                </c:pt>
                <c:pt idx="145">
                  <c:v>15</c:v>
                </c:pt>
                <c:pt idx="146">
                  <c:v>15</c:v>
                </c:pt>
                <c:pt idx="147">
                  <c:v>15</c:v>
                </c:pt>
                <c:pt idx="148">
                  <c:v>15</c:v>
                </c:pt>
                <c:pt idx="149">
                  <c:v>15</c:v>
                </c:pt>
                <c:pt idx="150">
                  <c:v>15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4203-445A-BFA2-C418DDFE11C0}"/>
            </c:ext>
          </c:extLst>
        </c:ser>
        <c:ser>
          <c:idx val="15"/>
          <c:order val="4"/>
          <c:tx>
            <c:strRef>
              <c:f>'Power curve'!$C$9</c:f>
              <c:strCache>
                <c:ptCount val="1"/>
                <c:pt idx="0">
                  <c:v>P</c:v>
                </c:pt>
              </c:strCache>
            </c:strRef>
          </c:tx>
          <c:spPr>
            <a:ln w="28575">
              <a:solidFill>
                <a:schemeClr val="tx1"/>
              </a:solidFill>
              <a:prstDash val="solid"/>
            </a:ln>
          </c:spPr>
          <c:marker>
            <c:symbol val="none"/>
          </c:marker>
          <c:xVal>
            <c:numRef>
              <c:f>'Power curve'!$A$13:$A$300</c:f>
              <c:numCache>
                <c:formatCode>General</c:formatCode>
                <c:ptCount val="288"/>
                <c:pt idx="0">
                  <c:v>0.6</c:v>
                </c:pt>
                <c:pt idx="1">
                  <c:v>0.8</c:v>
                </c:pt>
                <c:pt idx="2">
                  <c:v>1</c:v>
                </c:pt>
                <c:pt idx="3">
                  <c:v>1.2</c:v>
                </c:pt>
                <c:pt idx="4">
                  <c:v>1.4</c:v>
                </c:pt>
                <c:pt idx="5">
                  <c:v>1.6</c:v>
                </c:pt>
                <c:pt idx="6">
                  <c:v>1.8</c:v>
                </c:pt>
                <c:pt idx="7">
                  <c:v>2</c:v>
                </c:pt>
                <c:pt idx="8">
                  <c:v>2.2000000000000002</c:v>
                </c:pt>
                <c:pt idx="9">
                  <c:v>2.4</c:v>
                </c:pt>
                <c:pt idx="10">
                  <c:v>2.6</c:v>
                </c:pt>
                <c:pt idx="11">
                  <c:v>2.8</c:v>
                </c:pt>
                <c:pt idx="12">
                  <c:v>3</c:v>
                </c:pt>
                <c:pt idx="13">
                  <c:v>3.2</c:v>
                </c:pt>
                <c:pt idx="14">
                  <c:v>3.4</c:v>
                </c:pt>
                <c:pt idx="15">
                  <c:v>3.6</c:v>
                </c:pt>
                <c:pt idx="16">
                  <c:v>3.8</c:v>
                </c:pt>
                <c:pt idx="17">
                  <c:v>4</c:v>
                </c:pt>
                <c:pt idx="18">
                  <c:v>4.2</c:v>
                </c:pt>
                <c:pt idx="19">
                  <c:v>4.4000000000000004</c:v>
                </c:pt>
                <c:pt idx="20">
                  <c:v>4.5999999999999996</c:v>
                </c:pt>
                <c:pt idx="21">
                  <c:v>4.8</c:v>
                </c:pt>
                <c:pt idx="22">
                  <c:v>5</c:v>
                </c:pt>
                <c:pt idx="23">
                  <c:v>5.2</c:v>
                </c:pt>
                <c:pt idx="24">
                  <c:v>5.4</c:v>
                </c:pt>
                <c:pt idx="25">
                  <c:v>5.6</c:v>
                </c:pt>
                <c:pt idx="26">
                  <c:v>5.8</c:v>
                </c:pt>
                <c:pt idx="27">
                  <c:v>6</c:v>
                </c:pt>
                <c:pt idx="28">
                  <c:v>6.2</c:v>
                </c:pt>
                <c:pt idx="29">
                  <c:v>6.4</c:v>
                </c:pt>
                <c:pt idx="30">
                  <c:v>6.6</c:v>
                </c:pt>
                <c:pt idx="31">
                  <c:v>6.8</c:v>
                </c:pt>
                <c:pt idx="32">
                  <c:v>7</c:v>
                </c:pt>
                <c:pt idx="33">
                  <c:v>7.2</c:v>
                </c:pt>
                <c:pt idx="34">
                  <c:v>7.4</c:v>
                </c:pt>
                <c:pt idx="35">
                  <c:v>7.6</c:v>
                </c:pt>
                <c:pt idx="36">
                  <c:v>7.8</c:v>
                </c:pt>
                <c:pt idx="37">
                  <c:v>8</c:v>
                </c:pt>
                <c:pt idx="38">
                  <c:v>8.1999999999999993</c:v>
                </c:pt>
                <c:pt idx="39">
                  <c:v>8.4</c:v>
                </c:pt>
                <c:pt idx="40">
                  <c:v>8.6</c:v>
                </c:pt>
                <c:pt idx="41">
                  <c:v>8.8000000000000007</c:v>
                </c:pt>
                <c:pt idx="42">
                  <c:v>9</c:v>
                </c:pt>
                <c:pt idx="43">
                  <c:v>9.1999999999999993</c:v>
                </c:pt>
                <c:pt idx="44">
                  <c:v>9.4</c:v>
                </c:pt>
                <c:pt idx="45">
                  <c:v>9.6</c:v>
                </c:pt>
                <c:pt idx="46">
                  <c:v>9.8000000000000007</c:v>
                </c:pt>
                <c:pt idx="47">
                  <c:v>10</c:v>
                </c:pt>
                <c:pt idx="48">
                  <c:v>10.199999999999999</c:v>
                </c:pt>
                <c:pt idx="49">
                  <c:v>10.4</c:v>
                </c:pt>
                <c:pt idx="50">
                  <c:v>10.6</c:v>
                </c:pt>
                <c:pt idx="51">
                  <c:v>10.8</c:v>
                </c:pt>
                <c:pt idx="52">
                  <c:v>11</c:v>
                </c:pt>
                <c:pt idx="53">
                  <c:v>11.2</c:v>
                </c:pt>
                <c:pt idx="54">
                  <c:v>11.4</c:v>
                </c:pt>
                <c:pt idx="55">
                  <c:v>11.6</c:v>
                </c:pt>
                <c:pt idx="56">
                  <c:v>11.8</c:v>
                </c:pt>
                <c:pt idx="57">
                  <c:v>12</c:v>
                </c:pt>
                <c:pt idx="58">
                  <c:v>12.2</c:v>
                </c:pt>
                <c:pt idx="59">
                  <c:v>12.4</c:v>
                </c:pt>
                <c:pt idx="60">
                  <c:v>12.6</c:v>
                </c:pt>
                <c:pt idx="61">
                  <c:v>12.8</c:v>
                </c:pt>
                <c:pt idx="62">
                  <c:v>13</c:v>
                </c:pt>
                <c:pt idx="63">
                  <c:v>13.2</c:v>
                </c:pt>
                <c:pt idx="64">
                  <c:v>13.4</c:v>
                </c:pt>
                <c:pt idx="65">
                  <c:v>13.6</c:v>
                </c:pt>
                <c:pt idx="66">
                  <c:v>13.8</c:v>
                </c:pt>
                <c:pt idx="67">
                  <c:v>14</c:v>
                </c:pt>
                <c:pt idx="68">
                  <c:v>14.2</c:v>
                </c:pt>
                <c:pt idx="69">
                  <c:v>14.4</c:v>
                </c:pt>
                <c:pt idx="70">
                  <c:v>14.6</c:v>
                </c:pt>
                <c:pt idx="71">
                  <c:v>14.8</c:v>
                </c:pt>
                <c:pt idx="72">
                  <c:v>15</c:v>
                </c:pt>
                <c:pt idx="73">
                  <c:v>15.2</c:v>
                </c:pt>
                <c:pt idx="74">
                  <c:v>15.4</c:v>
                </c:pt>
                <c:pt idx="75">
                  <c:v>15.6</c:v>
                </c:pt>
                <c:pt idx="76">
                  <c:v>15.8</c:v>
                </c:pt>
                <c:pt idx="77">
                  <c:v>16</c:v>
                </c:pt>
                <c:pt idx="78">
                  <c:v>16.2</c:v>
                </c:pt>
                <c:pt idx="79">
                  <c:v>16.399999999999999</c:v>
                </c:pt>
                <c:pt idx="80">
                  <c:v>16.600000000000001</c:v>
                </c:pt>
                <c:pt idx="81">
                  <c:v>16.8</c:v>
                </c:pt>
                <c:pt idx="82">
                  <c:v>17</c:v>
                </c:pt>
                <c:pt idx="83">
                  <c:v>17.2</c:v>
                </c:pt>
                <c:pt idx="84">
                  <c:v>17.399999999999999</c:v>
                </c:pt>
                <c:pt idx="85">
                  <c:v>17.600000000000001</c:v>
                </c:pt>
                <c:pt idx="86">
                  <c:v>17.8</c:v>
                </c:pt>
                <c:pt idx="87">
                  <c:v>18</c:v>
                </c:pt>
                <c:pt idx="88">
                  <c:v>18.2</c:v>
                </c:pt>
                <c:pt idx="89">
                  <c:v>18.399999999999999</c:v>
                </c:pt>
                <c:pt idx="90">
                  <c:v>18.600000000000001</c:v>
                </c:pt>
                <c:pt idx="91">
                  <c:v>18.8</c:v>
                </c:pt>
                <c:pt idx="92">
                  <c:v>19</c:v>
                </c:pt>
                <c:pt idx="93">
                  <c:v>19.2</c:v>
                </c:pt>
                <c:pt idx="94">
                  <c:v>19.399999999999999</c:v>
                </c:pt>
                <c:pt idx="95">
                  <c:v>19.600000000000001</c:v>
                </c:pt>
                <c:pt idx="96">
                  <c:v>19.8</c:v>
                </c:pt>
                <c:pt idx="97">
                  <c:v>20</c:v>
                </c:pt>
                <c:pt idx="98">
                  <c:v>20.2</c:v>
                </c:pt>
                <c:pt idx="99">
                  <c:v>20.399999999999999</c:v>
                </c:pt>
                <c:pt idx="100">
                  <c:v>20.6</c:v>
                </c:pt>
                <c:pt idx="101">
                  <c:v>20.8</c:v>
                </c:pt>
                <c:pt idx="102">
                  <c:v>21</c:v>
                </c:pt>
                <c:pt idx="103">
                  <c:v>21.2</c:v>
                </c:pt>
                <c:pt idx="104">
                  <c:v>21.4</c:v>
                </c:pt>
                <c:pt idx="105">
                  <c:v>21.6</c:v>
                </c:pt>
                <c:pt idx="106">
                  <c:v>21.8</c:v>
                </c:pt>
                <c:pt idx="107">
                  <c:v>22</c:v>
                </c:pt>
                <c:pt idx="108">
                  <c:v>22.2</c:v>
                </c:pt>
                <c:pt idx="109">
                  <c:v>22.4</c:v>
                </c:pt>
                <c:pt idx="110">
                  <c:v>22.6</c:v>
                </c:pt>
                <c:pt idx="111">
                  <c:v>22.8</c:v>
                </c:pt>
                <c:pt idx="112">
                  <c:v>23</c:v>
                </c:pt>
                <c:pt idx="113">
                  <c:v>23.2</c:v>
                </c:pt>
                <c:pt idx="114">
                  <c:v>23.4</c:v>
                </c:pt>
                <c:pt idx="115">
                  <c:v>23.6</c:v>
                </c:pt>
                <c:pt idx="116">
                  <c:v>23.8</c:v>
                </c:pt>
                <c:pt idx="117">
                  <c:v>24</c:v>
                </c:pt>
                <c:pt idx="118">
                  <c:v>24.2</c:v>
                </c:pt>
                <c:pt idx="119">
                  <c:v>24.4</c:v>
                </c:pt>
                <c:pt idx="120">
                  <c:v>24.6</c:v>
                </c:pt>
                <c:pt idx="121">
                  <c:v>24.8</c:v>
                </c:pt>
                <c:pt idx="122">
                  <c:v>25</c:v>
                </c:pt>
                <c:pt idx="123">
                  <c:v>25.2</c:v>
                </c:pt>
                <c:pt idx="124">
                  <c:v>25.4</c:v>
                </c:pt>
                <c:pt idx="125">
                  <c:v>25.6</c:v>
                </c:pt>
                <c:pt idx="126">
                  <c:v>25.8</c:v>
                </c:pt>
                <c:pt idx="127">
                  <c:v>26</c:v>
                </c:pt>
                <c:pt idx="128">
                  <c:v>26.2</c:v>
                </c:pt>
                <c:pt idx="129">
                  <c:v>26.4</c:v>
                </c:pt>
                <c:pt idx="130">
                  <c:v>26.6</c:v>
                </c:pt>
                <c:pt idx="131">
                  <c:v>26.8</c:v>
                </c:pt>
                <c:pt idx="132">
                  <c:v>27</c:v>
                </c:pt>
                <c:pt idx="133">
                  <c:v>27.2</c:v>
                </c:pt>
                <c:pt idx="134">
                  <c:v>27.4</c:v>
                </c:pt>
                <c:pt idx="135">
                  <c:v>27.6</c:v>
                </c:pt>
                <c:pt idx="136">
                  <c:v>27.8</c:v>
                </c:pt>
                <c:pt idx="137">
                  <c:v>28</c:v>
                </c:pt>
                <c:pt idx="138">
                  <c:v>28.2</c:v>
                </c:pt>
                <c:pt idx="139">
                  <c:v>28.4</c:v>
                </c:pt>
                <c:pt idx="140">
                  <c:v>28.6</c:v>
                </c:pt>
                <c:pt idx="141">
                  <c:v>28.8</c:v>
                </c:pt>
                <c:pt idx="142">
                  <c:v>29</c:v>
                </c:pt>
                <c:pt idx="143">
                  <c:v>29.2</c:v>
                </c:pt>
                <c:pt idx="144">
                  <c:v>29.4</c:v>
                </c:pt>
                <c:pt idx="145">
                  <c:v>29.6</c:v>
                </c:pt>
                <c:pt idx="146">
                  <c:v>29.8</c:v>
                </c:pt>
                <c:pt idx="147">
                  <c:v>30</c:v>
                </c:pt>
              </c:numCache>
            </c:numRef>
          </c:xVal>
          <c:yVal>
            <c:numRef>
              <c:f>'Power curve'!$C$13:$C$300</c:f>
              <c:numCache>
                <c:formatCode>General</c:formatCode>
                <c:ptCount val="28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0.30536280592892789</c:v>
                </c:pt>
                <c:pt idx="13">
                  <c:v>0.37059734906218927</c:v>
                </c:pt>
                <c:pt idx="14">
                  <c:v>0.44451776756409556</c:v>
                </c:pt>
                <c:pt idx="15">
                  <c:v>0.52766692864518738</c:v>
                </c:pt>
                <c:pt idx="16">
                  <c:v>0.62058769951600479</c:v>
                </c:pt>
                <c:pt idx="17">
                  <c:v>0.7238229473870883</c:v>
                </c:pt>
                <c:pt idx="18">
                  <c:v>0.83791553946897823</c:v>
                </c:pt>
                <c:pt idx="19">
                  <c:v>0.96340834297221478</c:v>
                </c:pt>
                <c:pt idx="20">
                  <c:v>1.1008442251073376</c:v>
                </c:pt>
                <c:pt idx="21">
                  <c:v>1.2507660530848885</c:v>
                </c:pt>
                <c:pt idx="22">
                  <c:v>1.4137166941154069</c:v>
                </c:pt>
                <c:pt idx="23">
                  <c:v>1.5902390154094335</c:v>
                </c:pt>
                <c:pt idx="24">
                  <c:v>1.7808758841775079</c:v>
                </c:pt>
                <c:pt idx="25">
                  <c:v>1.9861701676301697</c:v>
                </c:pt>
                <c:pt idx="26">
                  <c:v>2.2066647329779623</c:v>
                </c:pt>
                <c:pt idx="27">
                  <c:v>2.4429024474314232</c:v>
                </c:pt>
                <c:pt idx="28">
                  <c:v>2.6954261782010938</c:v>
                </c:pt>
                <c:pt idx="29">
                  <c:v>2.9647787924975142</c:v>
                </c:pt>
                <c:pt idx="30">
                  <c:v>3.2515031575312237</c:v>
                </c:pt>
                <c:pt idx="31">
                  <c:v>3.5561421405127644</c:v>
                </c:pt>
                <c:pt idx="32">
                  <c:v>3.8792386086526767</c:v>
                </c:pt>
                <c:pt idx="33">
                  <c:v>4.2213354291614991</c:v>
                </c:pt>
                <c:pt idx="34">
                  <c:v>4.5829754692497735</c:v>
                </c:pt>
                <c:pt idx="35">
                  <c:v>4.9647015961280383</c:v>
                </c:pt>
                <c:pt idx="36">
                  <c:v>5.3670566770068362</c:v>
                </c:pt>
                <c:pt idx="37">
                  <c:v>5.7905835790967064</c:v>
                </c:pt>
                <c:pt idx="38">
                  <c:v>6.235825169608189</c:v>
                </c:pt>
                <c:pt idx="39">
                  <c:v>6.7033243157518259</c:v>
                </c:pt>
                <c:pt idx="40">
                  <c:v>7.1936238847381526</c:v>
                </c:pt>
                <c:pt idx="41">
                  <c:v>7.7072667437777183</c:v>
                </c:pt>
                <c:pt idx="42">
                  <c:v>8.2447957600810522</c:v>
                </c:pt>
                <c:pt idx="43">
                  <c:v>8.8067538008587007</c:v>
                </c:pt>
                <c:pt idx="44">
                  <c:v>9.3936837333212111</c:v>
                </c:pt>
                <c:pt idx="45">
                  <c:v>10.006128424679108</c:v>
                </c:pt>
                <c:pt idx="46">
                  <c:v>10.644630742142947</c:v>
                </c:pt>
                <c:pt idx="47">
                  <c:v>11.309733552923255</c:v>
                </c:pt>
                <c:pt idx="48">
                  <c:v>12.00197972423058</c:v>
                </c:pt>
                <c:pt idx="49">
                  <c:v>12.721912123275468</c:v>
                </c:pt>
                <c:pt idx="50">
                  <c:v>13.470073617268442</c:v>
                </c:pt>
                <c:pt idx="51">
                  <c:v>14.247007073420063</c:v>
                </c:pt>
                <c:pt idx="52">
                  <c:v>15</c:v>
                </c:pt>
                <c:pt idx="53">
                  <c:v>15</c:v>
                </c:pt>
                <c:pt idx="54">
                  <c:v>15</c:v>
                </c:pt>
                <c:pt idx="55">
                  <c:v>15</c:v>
                </c:pt>
                <c:pt idx="56">
                  <c:v>15</c:v>
                </c:pt>
                <c:pt idx="57">
                  <c:v>15</c:v>
                </c:pt>
                <c:pt idx="58">
                  <c:v>15</c:v>
                </c:pt>
                <c:pt idx="59">
                  <c:v>15</c:v>
                </c:pt>
                <c:pt idx="60">
                  <c:v>15</c:v>
                </c:pt>
                <c:pt idx="61">
                  <c:v>15</c:v>
                </c:pt>
                <c:pt idx="62">
                  <c:v>15</c:v>
                </c:pt>
                <c:pt idx="63">
                  <c:v>15</c:v>
                </c:pt>
                <c:pt idx="64">
                  <c:v>15</c:v>
                </c:pt>
                <c:pt idx="65">
                  <c:v>15</c:v>
                </c:pt>
                <c:pt idx="66">
                  <c:v>15</c:v>
                </c:pt>
                <c:pt idx="67">
                  <c:v>15</c:v>
                </c:pt>
                <c:pt idx="68">
                  <c:v>15</c:v>
                </c:pt>
                <c:pt idx="69">
                  <c:v>15</c:v>
                </c:pt>
                <c:pt idx="70">
                  <c:v>15</c:v>
                </c:pt>
                <c:pt idx="71">
                  <c:v>15</c:v>
                </c:pt>
                <c:pt idx="72">
                  <c:v>15</c:v>
                </c:pt>
                <c:pt idx="73">
                  <c:v>15</c:v>
                </c:pt>
                <c:pt idx="74">
                  <c:v>15</c:v>
                </c:pt>
                <c:pt idx="75">
                  <c:v>15</c:v>
                </c:pt>
                <c:pt idx="76">
                  <c:v>15</c:v>
                </c:pt>
                <c:pt idx="77">
                  <c:v>15</c:v>
                </c:pt>
                <c:pt idx="78">
                  <c:v>15</c:v>
                </c:pt>
                <c:pt idx="79">
                  <c:v>15</c:v>
                </c:pt>
                <c:pt idx="80">
                  <c:v>15</c:v>
                </c:pt>
                <c:pt idx="81">
                  <c:v>15</c:v>
                </c:pt>
                <c:pt idx="82">
                  <c:v>15</c:v>
                </c:pt>
                <c:pt idx="83">
                  <c:v>15</c:v>
                </c:pt>
                <c:pt idx="84">
                  <c:v>15</c:v>
                </c:pt>
                <c:pt idx="85">
                  <c:v>15</c:v>
                </c:pt>
                <c:pt idx="86">
                  <c:v>15</c:v>
                </c:pt>
                <c:pt idx="87">
                  <c:v>15</c:v>
                </c:pt>
                <c:pt idx="88">
                  <c:v>15</c:v>
                </c:pt>
                <c:pt idx="89">
                  <c:v>15</c:v>
                </c:pt>
                <c:pt idx="90">
                  <c:v>15</c:v>
                </c:pt>
                <c:pt idx="91">
                  <c:v>15</c:v>
                </c:pt>
                <c:pt idx="92">
                  <c:v>15</c:v>
                </c:pt>
                <c:pt idx="93">
                  <c:v>15</c:v>
                </c:pt>
                <c:pt idx="94">
                  <c:v>15</c:v>
                </c:pt>
                <c:pt idx="95">
                  <c:v>15</c:v>
                </c:pt>
                <c:pt idx="96">
                  <c:v>15</c:v>
                </c:pt>
                <c:pt idx="97">
                  <c:v>15</c:v>
                </c:pt>
                <c:pt idx="98">
                  <c:v>15</c:v>
                </c:pt>
                <c:pt idx="99">
                  <c:v>15</c:v>
                </c:pt>
                <c:pt idx="100">
                  <c:v>15</c:v>
                </c:pt>
                <c:pt idx="101">
                  <c:v>15</c:v>
                </c:pt>
                <c:pt idx="102">
                  <c:v>15</c:v>
                </c:pt>
                <c:pt idx="103">
                  <c:v>15</c:v>
                </c:pt>
                <c:pt idx="104">
                  <c:v>15</c:v>
                </c:pt>
                <c:pt idx="105">
                  <c:v>15</c:v>
                </c:pt>
                <c:pt idx="106">
                  <c:v>15</c:v>
                </c:pt>
                <c:pt idx="107">
                  <c:v>15</c:v>
                </c:pt>
                <c:pt idx="108">
                  <c:v>15</c:v>
                </c:pt>
                <c:pt idx="109">
                  <c:v>15</c:v>
                </c:pt>
                <c:pt idx="110">
                  <c:v>15</c:v>
                </c:pt>
                <c:pt idx="111">
                  <c:v>15</c:v>
                </c:pt>
                <c:pt idx="112">
                  <c:v>15</c:v>
                </c:pt>
                <c:pt idx="113">
                  <c:v>15</c:v>
                </c:pt>
                <c:pt idx="114">
                  <c:v>15</c:v>
                </c:pt>
                <c:pt idx="115">
                  <c:v>15</c:v>
                </c:pt>
                <c:pt idx="116">
                  <c:v>15</c:v>
                </c:pt>
                <c:pt idx="117">
                  <c:v>15</c:v>
                </c:pt>
                <c:pt idx="118">
                  <c:v>15</c:v>
                </c:pt>
                <c:pt idx="119">
                  <c:v>15</c:v>
                </c:pt>
                <c:pt idx="120">
                  <c:v>15</c:v>
                </c:pt>
                <c:pt idx="121">
                  <c:v>15</c:v>
                </c:pt>
                <c:pt idx="122">
                  <c:v>15</c:v>
                </c:pt>
                <c:pt idx="123">
                  <c:v>15</c:v>
                </c:pt>
                <c:pt idx="124">
                  <c:v>15</c:v>
                </c:pt>
                <c:pt idx="125">
                  <c:v>15</c:v>
                </c:pt>
                <c:pt idx="126">
                  <c:v>15</c:v>
                </c:pt>
                <c:pt idx="127">
                  <c:v>15</c:v>
                </c:pt>
                <c:pt idx="128">
                  <c:v>15</c:v>
                </c:pt>
                <c:pt idx="129">
                  <c:v>15</c:v>
                </c:pt>
                <c:pt idx="130">
                  <c:v>15</c:v>
                </c:pt>
                <c:pt idx="131">
                  <c:v>15</c:v>
                </c:pt>
                <c:pt idx="132">
                  <c:v>15</c:v>
                </c:pt>
                <c:pt idx="133">
                  <c:v>15</c:v>
                </c:pt>
                <c:pt idx="134">
                  <c:v>15</c:v>
                </c:pt>
                <c:pt idx="135">
                  <c:v>15</c:v>
                </c:pt>
                <c:pt idx="136">
                  <c:v>15</c:v>
                </c:pt>
                <c:pt idx="137">
                  <c:v>15</c:v>
                </c:pt>
                <c:pt idx="138">
                  <c:v>15</c:v>
                </c:pt>
                <c:pt idx="139">
                  <c:v>15</c:v>
                </c:pt>
                <c:pt idx="140">
                  <c:v>15</c:v>
                </c:pt>
                <c:pt idx="141">
                  <c:v>15</c:v>
                </c:pt>
                <c:pt idx="142">
                  <c:v>15</c:v>
                </c:pt>
                <c:pt idx="143">
                  <c:v>15</c:v>
                </c:pt>
                <c:pt idx="144">
                  <c:v>15</c:v>
                </c:pt>
                <c:pt idx="145">
                  <c:v>15</c:v>
                </c:pt>
                <c:pt idx="146">
                  <c:v>15</c:v>
                </c:pt>
                <c:pt idx="147">
                  <c:v>15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0-92D4-4B19-B02E-194314220CB8}"/>
            </c:ext>
          </c:extLst>
        </c:ser>
        <c:ser>
          <c:idx val="1"/>
          <c:order val="5"/>
          <c:tx>
            <c:strRef>
              <c:f>'Power curve'!$G$9</c:f>
              <c:strCache>
                <c:ptCount val="1"/>
                <c:pt idx="0">
                  <c:v>P</c:v>
                </c:pt>
              </c:strCache>
            </c:strRef>
          </c:tx>
          <c:spPr>
            <a:ln w="28575">
              <a:solidFill>
                <a:srgbClr val="0070C0"/>
              </a:solidFill>
            </a:ln>
          </c:spPr>
          <c:marker>
            <c:symbol val="none"/>
          </c:marker>
          <c:xVal>
            <c:numRef>
              <c:f>'Power curve'!$E$10:$E$160</c:f>
              <c:numCache>
                <c:formatCode>General</c:formatCode>
                <c:ptCount val="151"/>
                <c:pt idx="0">
                  <c:v>0</c:v>
                </c:pt>
                <c:pt idx="1">
                  <c:v>0.2</c:v>
                </c:pt>
                <c:pt idx="2">
                  <c:v>0.4</c:v>
                </c:pt>
                <c:pt idx="3">
                  <c:v>0.6</c:v>
                </c:pt>
                <c:pt idx="4">
                  <c:v>0.8</c:v>
                </c:pt>
                <c:pt idx="5">
                  <c:v>1</c:v>
                </c:pt>
                <c:pt idx="6">
                  <c:v>1.2</c:v>
                </c:pt>
                <c:pt idx="7">
                  <c:v>1.4</c:v>
                </c:pt>
                <c:pt idx="8">
                  <c:v>1.6</c:v>
                </c:pt>
                <c:pt idx="9">
                  <c:v>1.8</c:v>
                </c:pt>
                <c:pt idx="10">
                  <c:v>2</c:v>
                </c:pt>
                <c:pt idx="11">
                  <c:v>2.2000000000000002</c:v>
                </c:pt>
                <c:pt idx="12">
                  <c:v>2.4</c:v>
                </c:pt>
                <c:pt idx="13">
                  <c:v>2.6</c:v>
                </c:pt>
                <c:pt idx="14">
                  <c:v>2.8</c:v>
                </c:pt>
                <c:pt idx="15">
                  <c:v>3</c:v>
                </c:pt>
                <c:pt idx="16">
                  <c:v>3.2</c:v>
                </c:pt>
                <c:pt idx="17">
                  <c:v>3.4</c:v>
                </c:pt>
                <c:pt idx="18">
                  <c:v>3.6</c:v>
                </c:pt>
                <c:pt idx="19">
                  <c:v>3.8</c:v>
                </c:pt>
                <c:pt idx="20">
                  <c:v>4</c:v>
                </c:pt>
                <c:pt idx="21">
                  <c:v>4.2</c:v>
                </c:pt>
                <c:pt idx="22">
                  <c:v>4.4000000000000004</c:v>
                </c:pt>
                <c:pt idx="23">
                  <c:v>4.5999999999999996</c:v>
                </c:pt>
                <c:pt idx="24">
                  <c:v>4.8</c:v>
                </c:pt>
                <c:pt idx="25">
                  <c:v>5</c:v>
                </c:pt>
                <c:pt idx="26">
                  <c:v>5.2</c:v>
                </c:pt>
                <c:pt idx="27">
                  <c:v>5.4</c:v>
                </c:pt>
                <c:pt idx="28">
                  <c:v>5.6</c:v>
                </c:pt>
                <c:pt idx="29">
                  <c:v>5.8</c:v>
                </c:pt>
                <c:pt idx="30">
                  <c:v>6</c:v>
                </c:pt>
                <c:pt idx="31">
                  <c:v>6.2</c:v>
                </c:pt>
                <c:pt idx="32">
                  <c:v>6.4</c:v>
                </c:pt>
                <c:pt idx="33">
                  <c:v>6.6</c:v>
                </c:pt>
                <c:pt idx="34">
                  <c:v>6.8</c:v>
                </c:pt>
                <c:pt idx="35">
                  <c:v>7</c:v>
                </c:pt>
                <c:pt idx="36">
                  <c:v>7.2</c:v>
                </c:pt>
                <c:pt idx="37">
                  <c:v>7.4</c:v>
                </c:pt>
                <c:pt idx="38">
                  <c:v>7.6</c:v>
                </c:pt>
                <c:pt idx="39">
                  <c:v>7.8</c:v>
                </c:pt>
                <c:pt idx="40">
                  <c:v>8</c:v>
                </c:pt>
                <c:pt idx="41">
                  <c:v>8.1999999999999993</c:v>
                </c:pt>
                <c:pt idx="42">
                  <c:v>8.4</c:v>
                </c:pt>
                <c:pt idx="43">
                  <c:v>8.6</c:v>
                </c:pt>
                <c:pt idx="44">
                  <c:v>8.8000000000000007</c:v>
                </c:pt>
                <c:pt idx="45">
                  <c:v>9</c:v>
                </c:pt>
                <c:pt idx="46">
                  <c:v>9.1999999999999993</c:v>
                </c:pt>
                <c:pt idx="47">
                  <c:v>9.4</c:v>
                </c:pt>
                <c:pt idx="48">
                  <c:v>9.6</c:v>
                </c:pt>
                <c:pt idx="49">
                  <c:v>9.8000000000000007</c:v>
                </c:pt>
                <c:pt idx="50">
                  <c:v>10</c:v>
                </c:pt>
                <c:pt idx="51">
                  <c:v>10.199999999999999</c:v>
                </c:pt>
                <c:pt idx="52">
                  <c:v>10.4</c:v>
                </c:pt>
                <c:pt idx="53">
                  <c:v>10.6</c:v>
                </c:pt>
                <c:pt idx="54">
                  <c:v>10.8</c:v>
                </c:pt>
                <c:pt idx="55">
                  <c:v>11</c:v>
                </c:pt>
                <c:pt idx="56">
                  <c:v>11.2</c:v>
                </c:pt>
                <c:pt idx="57">
                  <c:v>11.4</c:v>
                </c:pt>
                <c:pt idx="58">
                  <c:v>11.6</c:v>
                </c:pt>
                <c:pt idx="59">
                  <c:v>11.8</c:v>
                </c:pt>
                <c:pt idx="60">
                  <c:v>12</c:v>
                </c:pt>
                <c:pt idx="61">
                  <c:v>12.2</c:v>
                </c:pt>
                <c:pt idx="62">
                  <c:v>12.4</c:v>
                </c:pt>
                <c:pt idx="63">
                  <c:v>12.6</c:v>
                </c:pt>
                <c:pt idx="64">
                  <c:v>12.8</c:v>
                </c:pt>
                <c:pt idx="65">
                  <c:v>13</c:v>
                </c:pt>
                <c:pt idx="66">
                  <c:v>13.2</c:v>
                </c:pt>
                <c:pt idx="67">
                  <c:v>13.4</c:v>
                </c:pt>
                <c:pt idx="68">
                  <c:v>13.6</c:v>
                </c:pt>
                <c:pt idx="69">
                  <c:v>13.8</c:v>
                </c:pt>
                <c:pt idx="70">
                  <c:v>14</c:v>
                </c:pt>
                <c:pt idx="71">
                  <c:v>14.2</c:v>
                </c:pt>
                <c:pt idx="72">
                  <c:v>14.4</c:v>
                </c:pt>
                <c:pt idx="73">
                  <c:v>14.6</c:v>
                </c:pt>
                <c:pt idx="74">
                  <c:v>14.8</c:v>
                </c:pt>
                <c:pt idx="75">
                  <c:v>15</c:v>
                </c:pt>
                <c:pt idx="76">
                  <c:v>15.2</c:v>
                </c:pt>
                <c:pt idx="77">
                  <c:v>15.4</c:v>
                </c:pt>
                <c:pt idx="78">
                  <c:v>15.6</c:v>
                </c:pt>
                <c:pt idx="79">
                  <c:v>15.8</c:v>
                </c:pt>
                <c:pt idx="80">
                  <c:v>16</c:v>
                </c:pt>
                <c:pt idx="81">
                  <c:v>16.2</c:v>
                </c:pt>
                <c:pt idx="82">
                  <c:v>16.399999999999999</c:v>
                </c:pt>
                <c:pt idx="83">
                  <c:v>16.600000000000001</c:v>
                </c:pt>
                <c:pt idx="84">
                  <c:v>16.8</c:v>
                </c:pt>
                <c:pt idx="85">
                  <c:v>17</c:v>
                </c:pt>
                <c:pt idx="86">
                  <c:v>17.2</c:v>
                </c:pt>
                <c:pt idx="87">
                  <c:v>17.399999999999999</c:v>
                </c:pt>
                <c:pt idx="88">
                  <c:v>17.600000000000001</c:v>
                </c:pt>
                <c:pt idx="89">
                  <c:v>17.8</c:v>
                </c:pt>
                <c:pt idx="90">
                  <c:v>18</c:v>
                </c:pt>
                <c:pt idx="91">
                  <c:v>18.2</c:v>
                </c:pt>
                <c:pt idx="92">
                  <c:v>18.399999999999999</c:v>
                </c:pt>
                <c:pt idx="93">
                  <c:v>18.600000000000001</c:v>
                </c:pt>
                <c:pt idx="94">
                  <c:v>18.8</c:v>
                </c:pt>
                <c:pt idx="95">
                  <c:v>19</c:v>
                </c:pt>
                <c:pt idx="96">
                  <c:v>19.2</c:v>
                </c:pt>
                <c:pt idx="97">
                  <c:v>19.399999999999999</c:v>
                </c:pt>
                <c:pt idx="98">
                  <c:v>19.600000000000001</c:v>
                </c:pt>
                <c:pt idx="99">
                  <c:v>19.8</c:v>
                </c:pt>
                <c:pt idx="100">
                  <c:v>20</c:v>
                </c:pt>
                <c:pt idx="101">
                  <c:v>20.2</c:v>
                </c:pt>
                <c:pt idx="102">
                  <c:v>20.399999999999999</c:v>
                </c:pt>
                <c:pt idx="103">
                  <c:v>20.6</c:v>
                </c:pt>
                <c:pt idx="104">
                  <c:v>20.8</c:v>
                </c:pt>
                <c:pt idx="105">
                  <c:v>21</c:v>
                </c:pt>
                <c:pt idx="106">
                  <c:v>21.2</c:v>
                </c:pt>
                <c:pt idx="107">
                  <c:v>21.4</c:v>
                </c:pt>
                <c:pt idx="108">
                  <c:v>21.6</c:v>
                </c:pt>
                <c:pt idx="109">
                  <c:v>21.8</c:v>
                </c:pt>
                <c:pt idx="110">
                  <c:v>22</c:v>
                </c:pt>
                <c:pt idx="111">
                  <c:v>22.2</c:v>
                </c:pt>
                <c:pt idx="112">
                  <c:v>22.4</c:v>
                </c:pt>
                <c:pt idx="113">
                  <c:v>22.6</c:v>
                </c:pt>
                <c:pt idx="114">
                  <c:v>22.8</c:v>
                </c:pt>
                <c:pt idx="115">
                  <c:v>23</c:v>
                </c:pt>
                <c:pt idx="116">
                  <c:v>23.2</c:v>
                </c:pt>
                <c:pt idx="117">
                  <c:v>23.4</c:v>
                </c:pt>
                <c:pt idx="118">
                  <c:v>23.6</c:v>
                </c:pt>
                <c:pt idx="119">
                  <c:v>23.8</c:v>
                </c:pt>
                <c:pt idx="120">
                  <c:v>24</c:v>
                </c:pt>
                <c:pt idx="121">
                  <c:v>24.2</c:v>
                </c:pt>
                <c:pt idx="122">
                  <c:v>24.4</c:v>
                </c:pt>
                <c:pt idx="123">
                  <c:v>24.6</c:v>
                </c:pt>
                <c:pt idx="124">
                  <c:v>24.8</c:v>
                </c:pt>
                <c:pt idx="125">
                  <c:v>25</c:v>
                </c:pt>
                <c:pt idx="126">
                  <c:v>25.2</c:v>
                </c:pt>
                <c:pt idx="127">
                  <c:v>25.4</c:v>
                </c:pt>
                <c:pt idx="128">
                  <c:v>25.6</c:v>
                </c:pt>
                <c:pt idx="129">
                  <c:v>25.8</c:v>
                </c:pt>
                <c:pt idx="130">
                  <c:v>26</c:v>
                </c:pt>
                <c:pt idx="131">
                  <c:v>26.2</c:v>
                </c:pt>
                <c:pt idx="132">
                  <c:v>26.4</c:v>
                </c:pt>
                <c:pt idx="133">
                  <c:v>26.6</c:v>
                </c:pt>
                <c:pt idx="134">
                  <c:v>26.8</c:v>
                </c:pt>
                <c:pt idx="135">
                  <c:v>27</c:v>
                </c:pt>
                <c:pt idx="136">
                  <c:v>27.2</c:v>
                </c:pt>
                <c:pt idx="137">
                  <c:v>27.4</c:v>
                </c:pt>
                <c:pt idx="138">
                  <c:v>27.6</c:v>
                </c:pt>
                <c:pt idx="139">
                  <c:v>27.8</c:v>
                </c:pt>
                <c:pt idx="140">
                  <c:v>28</c:v>
                </c:pt>
                <c:pt idx="141">
                  <c:v>28.2</c:v>
                </c:pt>
                <c:pt idx="142">
                  <c:v>28.4</c:v>
                </c:pt>
                <c:pt idx="143">
                  <c:v>28.6</c:v>
                </c:pt>
                <c:pt idx="144">
                  <c:v>28.8</c:v>
                </c:pt>
                <c:pt idx="145">
                  <c:v>29</c:v>
                </c:pt>
                <c:pt idx="146">
                  <c:v>29.2</c:v>
                </c:pt>
                <c:pt idx="147">
                  <c:v>29.4</c:v>
                </c:pt>
                <c:pt idx="148">
                  <c:v>29.6</c:v>
                </c:pt>
                <c:pt idx="149">
                  <c:v>29.8</c:v>
                </c:pt>
                <c:pt idx="150">
                  <c:v>30</c:v>
                </c:pt>
              </c:numCache>
            </c:numRef>
          </c:xVal>
          <c:yVal>
            <c:numRef>
              <c:f>'Power curve'!$G$10:$G$160</c:f>
              <c:numCache>
                <c:formatCode>General</c:formatCode>
                <c:ptCount val="15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0.14962777490517465</c:v>
                </c:pt>
                <c:pt idx="16">
                  <c:v>0.18159270104047276</c:v>
                </c:pt>
                <c:pt idx="17">
                  <c:v>0.21781370610640682</c:v>
                </c:pt>
                <c:pt idx="18">
                  <c:v>0.25855679503614187</c:v>
                </c:pt>
                <c:pt idx="19">
                  <c:v>0.30408797276284233</c:v>
                </c:pt>
                <c:pt idx="20">
                  <c:v>0.35467324421967328</c:v>
                </c:pt>
                <c:pt idx="21">
                  <c:v>0.41057861433979931</c:v>
                </c:pt>
                <c:pt idx="22">
                  <c:v>0.47207008805638528</c:v>
                </c:pt>
                <c:pt idx="23">
                  <c:v>0.53941367030259546</c:v>
                </c:pt>
                <c:pt idx="24">
                  <c:v>0.61287536601159531</c:v>
                </c:pt>
                <c:pt idx="25">
                  <c:v>0.69272118011654937</c:v>
                </c:pt>
                <c:pt idx="26">
                  <c:v>0.77921711755062228</c:v>
                </c:pt>
                <c:pt idx="27">
                  <c:v>0.8726291832469788</c:v>
                </c:pt>
                <c:pt idx="28">
                  <c:v>0.97322338213878323</c:v>
                </c:pt>
                <c:pt idx="29">
                  <c:v>1.0812657191592014</c:v>
                </c:pt>
                <c:pt idx="30">
                  <c:v>1.1970221992413972</c:v>
                </c:pt>
                <c:pt idx="31">
                  <c:v>1.3207588273185358</c:v>
                </c:pt>
                <c:pt idx="32">
                  <c:v>1.4527416083237821</c:v>
                </c:pt>
                <c:pt idx="33">
                  <c:v>1.5932365471902996</c:v>
                </c:pt>
                <c:pt idx="34">
                  <c:v>1.7425096488512546</c:v>
                </c:pt>
                <c:pt idx="35">
                  <c:v>1.9008269182398114</c:v>
                </c:pt>
                <c:pt idx="36">
                  <c:v>2.068454360289135</c:v>
                </c:pt>
                <c:pt idx="37">
                  <c:v>2.245657979932389</c:v>
                </c:pt>
                <c:pt idx="38">
                  <c:v>2.4327037821027386</c:v>
                </c:pt>
                <c:pt idx="39">
                  <c:v>2.6298577717333496</c:v>
                </c:pt>
                <c:pt idx="40">
                  <c:v>2.8373859537573862</c:v>
                </c:pt>
                <c:pt idx="41">
                  <c:v>3.0555543331080126</c:v>
                </c:pt>
                <c:pt idx="42">
                  <c:v>3.2846289147183945</c:v>
                </c:pt>
                <c:pt idx="43">
                  <c:v>3.5248757035216949</c:v>
                </c:pt>
                <c:pt idx="44">
                  <c:v>3.7765607044510823</c:v>
                </c:pt>
                <c:pt idx="45">
                  <c:v>4.0399499224397157</c:v>
                </c:pt>
                <c:pt idx="46">
                  <c:v>4.3153093624207637</c:v>
                </c:pt>
                <c:pt idx="47">
                  <c:v>4.6029050293273936</c:v>
                </c:pt>
                <c:pt idx="48">
                  <c:v>4.9030029280927625</c:v>
                </c:pt>
                <c:pt idx="49">
                  <c:v>5.215869063650044</c:v>
                </c:pt>
                <c:pt idx="50">
                  <c:v>5.541769440932395</c:v>
                </c:pt>
                <c:pt idx="51">
                  <c:v>5.8809700648729839</c:v>
                </c:pt>
                <c:pt idx="52">
                  <c:v>6.2337369404049783</c:v>
                </c:pt>
                <c:pt idx="53">
                  <c:v>6.6003360724615359</c:v>
                </c:pt>
                <c:pt idx="54">
                  <c:v>6.9810334659758304</c:v>
                </c:pt>
                <c:pt idx="55">
                  <c:v>7.376095125881017</c:v>
                </c:pt>
                <c:pt idx="56">
                  <c:v>7.7857870571102659</c:v>
                </c:pt>
                <c:pt idx="57">
                  <c:v>8.2103752645967436</c:v>
                </c:pt>
                <c:pt idx="58">
                  <c:v>8.6501257532736116</c:v>
                </c:pt>
                <c:pt idx="59">
                  <c:v>9.1053045280740346</c:v>
                </c:pt>
                <c:pt idx="60">
                  <c:v>9.5761775939311775</c:v>
                </c:pt>
                <c:pt idx="61">
                  <c:v>10.063010955778203</c:v>
                </c:pt>
                <c:pt idx="62">
                  <c:v>10.566070618548286</c:v>
                </c:pt>
                <c:pt idx="63">
                  <c:v>11.08562258717458</c:v>
                </c:pt>
                <c:pt idx="64">
                  <c:v>11.621932866590257</c:v>
                </c:pt>
                <c:pt idx="65">
                  <c:v>12.175267461728472</c:v>
                </c:pt>
                <c:pt idx="66">
                  <c:v>12.745892377522397</c:v>
                </c:pt>
                <c:pt idx="67">
                  <c:v>13.334073618905199</c:v>
                </c:pt>
                <c:pt idx="68">
                  <c:v>13.940077190810037</c:v>
                </c:pt>
                <c:pt idx="69">
                  <c:v>14.564169098170085</c:v>
                </c:pt>
                <c:pt idx="70">
                  <c:v>15</c:v>
                </c:pt>
                <c:pt idx="71">
                  <c:v>15</c:v>
                </c:pt>
                <c:pt idx="72">
                  <c:v>15</c:v>
                </c:pt>
                <c:pt idx="73">
                  <c:v>15</c:v>
                </c:pt>
                <c:pt idx="74">
                  <c:v>15</c:v>
                </c:pt>
                <c:pt idx="75">
                  <c:v>15</c:v>
                </c:pt>
                <c:pt idx="76">
                  <c:v>15</c:v>
                </c:pt>
                <c:pt idx="77">
                  <c:v>15</c:v>
                </c:pt>
                <c:pt idx="78">
                  <c:v>15</c:v>
                </c:pt>
                <c:pt idx="79">
                  <c:v>15</c:v>
                </c:pt>
                <c:pt idx="80">
                  <c:v>15</c:v>
                </c:pt>
                <c:pt idx="81">
                  <c:v>15</c:v>
                </c:pt>
                <c:pt idx="82">
                  <c:v>15</c:v>
                </c:pt>
                <c:pt idx="83">
                  <c:v>15</c:v>
                </c:pt>
                <c:pt idx="84">
                  <c:v>15</c:v>
                </c:pt>
                <c:pt idx="85">
                  <c:v>15</c:v>
                </c:pt>
                <c:pt idx="86">
                  <c:v>15</c:v>
                </c:pt>
                <c:pt idx="87">
                  <c:v>15</c:v>
                </c:pt>
                <c:pt idx="88">
                  <c:v>15</c:v>
                </c:pt>
                <c:pt idx="89">
                  <c:v>15</c:v>
                </c:pt>
                <c:pt idx="90">
                  <c:v>15</c:v>
                </c:pt>
                <c:pt idx="91">
                  <c:v>15</c:v>
                </c:pt>
                <c:pt idx="92">
                  <c:v>15</c:v>
                </c:pt>
                <c:pt idx="93">
                  <c:v>15</c:v>
                </c:pt>
                <c:pt idx="94">
                  <c:v>15</c:v>
                </c:pt>
                <c:pt idx="95">
                  <c:v>15</c:v>
                </c:pt>
                <c:pt idx="96">
                  <c:v>15</c:v>
                </c:pt>
                <c:pt idx="97">
                  <c:v>15</c:v>
                </c:pt>
                <c:pt idx="98">
                  <c:v>15</c:v>
                </c:pt>
                <c:pt idx="99">
                  <c:v>15</c:v>
                </c:pt>
                <c:pt idx="100">
                  <c:v>15</c:v>
                </c:pt>
                <c:pt idx="101">
                  <c:v>15</c:v>
                </c:pt>
                <c:pt idx="102">
                  <c:v>15</c:v>
                </c:pt>
                <c:pt idx="103">
                  <c:v>15</c:v>
                </c:pt>
                <c:pt idx="104">
                  <c:v>15</c:v>
                </c:pt>
                <c:pt idx="105">
                  <c:v>15</c:v>
                </c:pt>
                <c:pt idx="106">
                  <c:v>15</c:v>
                </c:pt>
                <c:pt idx="107">
                  <c:v>15</c:v>
                </c:pt>
                <c:pt idx="108">
                  <c:v>15</c:v>
                </c:pt>
                <c:pt idx="109">
                  <c:v>15</c:v>
                </c:pt>
                <c:pt idx="110">
                  <c:v>15</c:v>
                </c:pt>
                <c:pt idx="111">
                  <c:v>15</c:v>
                </c:pt>
                <c:pt idx="112">
                  <c:v>15</c:v>
                </c:pt>
                <c:pt idx="113">
                  <c:v>15</c:v>
                </c:pt>
                <c:pt idx="114">
                  <c:v>15</c:v>
                </c:pt>
                <c:pt idx="115">
                  <c:v>15</c:v>
                </c:pt>
                <c:pt idx="116">
                  <c:v>15</c:v>
                </c:pt>
                <c:pt idx="117">
                  <c:v>15</c:v>
                </c:pt>
                <c:pt idx="118">
                  <c:v>15</c:v>
                </c:pt>
                <c:pt idx="119">
                  <c:v>15</c:v>
                </c:pt>
                <c:pt idx="120">
                  <c:v>15</c:v>
                </c:pt>
                <c:pt idx="121">
                  <c:v>15</c:v>
                </c:pt>
                <c:pt idx="122">
                  <c:v>15</c:v>
                </c:pt>
                <c:pt idx="123">
                  <c:v>15</c:v>
                </c:pt>
                <c:pt idx="124">
                  <c:v>15</c:v>
                </c:pt>
                <c:pt idx="125">
                  <c:v>15</c:v>
                </c:pt>
                <c:pt idx="126">
                  <c:v>15</c:v>
                </c:pt>
                <c:pt idx="127">
                  <c:v>15</c:v>
                </c:pt>
                <c:pt idx="128">
                  <c:v>15</c:v>
                </c:pt>
                <c:pt idx="129">
                  <c:v>15</c:v>
                </c:pt>
                <c:pt idx="130">
                  <c:v>15</c:v>
                </c:pt>
                <c:pt idx="131">
                  <c:v>15</c:v>
                </c:pt>
                <c:pt idx="132">
                  <c:v>15</c:v>
                </c:pt>
                <c:pt idx="133">
                  <c:v>15</c:v>
                </c:pt>
                <c:pt idx="134">
                  <c:v>15</c:v>
                </c:pt>
                <c:pt idx="135">
                  <c:v>15</c:v>
                </c:pt>
                <c:pt idx="136">
                  <c:v>15</c:v>
                </c:pt>
                <c:pt idx="137">
                  <c:v>15</c:v>
                </c:pt>
                <c:pt idx="138">
                  <c:v>15</c:v>
                </c:pt>
                <c:pt idx="139">
                  <c:v>15</c:v>
                </c:pt>
                <c:pt idx="140">
                  <c:v>15</c:v>
                </c:pt>
                <c:pt idx="141">
                  <c:v>15</c:v>
                </c:pt>
                <c:pt idx="142">
                  <c:v>15</c:v>
                </c:pt>
                <c:pt idx="143">
                  <c:v>15</c:v>
                </c:pt>
                <c:pt idx="144">
                  <c:v>15</c:v>
                </c:pt>
                <c:pt idx="145">
                  <c:v>15</c:v>
                </c:pt>
                <c:pt idx="146">
                  <c:v>15</c:v>
                </c:pt>
                <c:pt idx="147">
                  <c:v>15</c:v>
                </c:pt>
                <c:pt idx="148">
                  <c:v>15</c:v>
                </c:pt>
                <c:pt idx="149">
                  <c:v>15</c:v>
                </c:pt>
                <c:pt idx="150">
                  <c:v>15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4203-445A-BFA2-C418DDFE11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83047199"/>
        <c:axId val="983045951"/>
      </c:scatterChart>
      <c:valAx>
        <c:axId val="983047199"/>
        <c:scaling>
          <c:orientation val="minMax"/>
          <c:max val="31"/>
          <c:min val="0"/>
        </c:scaling>
        <c:delete val="0"/>
        <c:axPos val="b"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fi-FI"/>
                  <a:t>Free wind speed, m/s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in"/>
        <c:minorTickMark val="none"/>
        <c:tickLblPos val="nextTo"/>
        <c:spPr>
          <a:noFill/>
          <a:ln w="28575" cap="flat" cmpd="sng" algn="ctr">
            <a:solidFill>
              <a:schemeClr val="tx1"/>
            </a:solidFill>
            <a:round/>
            <a:tailEnd type="triangle" w="lg" len="lg"/>
          </a:ln>
          <a:effectLst/>
        </c:spPr>
        <c:txPr>
          <a:bodyPr rot="-60000000" vert="horz"/>
          <a:lstStyle/>
          <a:p>
            <a:pPr>
              <a:defRPr/>
            </a:pPr>
            <a:endParaRPr lang="en-FI"/>
          </a:p>
        </c:txPr>
        <c:crossAx val="983045951"/>
        <c:crossesAt val="-100"/>
        <c:crossBetween val="midCat"/>
        <c:majorUnit val="2"/>
        <c:minorUnit val="5.000000000000001E-2"/>
      </c:valAx>
      <c:valAx>
        <c:axId val="983045951"/>
        <c:scaling>
          <c:orientation val="minMax"/>
          <c:max val="19"/>
          <c:min val="0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fi-FI"/>
                  <a:t>Power, MW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in"/>
        <c:minorTickMark val="none"/>
        <c:tickLblPos val="nextTo"/>
        <c:spPr>
          <a:noFill/>
          <a:ln w="28575" cap="flat" cmpd="sng" algn="ctr">
            <a:solidFill>
              <a:schemeClr val="tx1"/>
            </a:solidFill>
            <a:round/>
            <a:tailEnd type="triangle" w="lg" len="lg"/>
          </a:ln>
          <a:effectLst/>
        </c:spPr>
        <c:txPr>
          <a:bodyPr rot="-60000000" vert="horz"/>
          <a:lstStyle/>
          <a:p>
            <a:pPr>
              <a:defRPr/>
            </a:pPr>
            <a:endParaRPr lang="en-FI"/>
          </a:p>
        </c:txPr>
        <c:crossAx val="983047199"/>
        <c:crosses val="autoZero"/>
        <c:crossBetween val="midCat"/>
        <c:majorUnit val="2"/>
      </c:valAx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200" b="0">
          <a:solidFill>
            <a:sysClr val="windowText" lastClr="000000"/>
          </a:solidFill>
        </a:defRPr>
      </a:pPr>
      <a:endParaRPr lang="en-FI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'Step function'!$C$8</c:f>
              <c:strCache>
                <c:ptCount val="1"/>
                <c:pt idx="0">
                  <c:v>r+</c:v>
                </c:pt>
              </c:strCache>
            </c:strRef>
          </c:tx>
          <c:spPr>
            <a:ln w="254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'Step function'!$B$9:$B$39</c:f>
              <c:numCache>
                <c:formatCode>General</c:formatCode>
                <c:ptCount val="31"/>
                <c:pt idx="0">
                  <c:v>-15</c:v>
                </c:pt>
                <c:pt idx="1">
                  <c:v>-14</c:v>
                </c:pt>
                <c:pt idx="2">
                  <c:v>-13</c:v>
                </c:pt>
                <c:pt idx="3">
                  <c:v>-12</c:v>
                </c:pt>
                <c:pt idx="4">
                  <c:v>-11</c:v>
                </c:pt>
                <c:pt idx="5">
                  <c:v>-10</c:v>
                </c:pt>
                <c:pt idx="6">
                  <c:v>-9</c:v>
                </c:pt>
                <c:pt idx="7">
                  <c:v>-8</c:v>
                </c:pt>
                <c:pt idx="8">
                  <c:v>-7</c:v>
                </c:pt>
                <c:pt idx="9">
                  <c:v>-6</c:v>
                </c:pt>
                <c:pt idx="10">
                  <c:v>-5</c:v>
                </c:pt>
                <c:pt idx="11">
                  <c:v>-4</c:v>
                </c:pt>
                <c:pt idx="12">
                  <c:v>-3</c:v>
                </c:pt>
                <c:pt idx="13">
                  <c:v>-1.6</c:v>
                </c:pt>
                <c:pt idx="14">
                  <c:v>-1</c:v>
                </c:pt>
                <c:pt idx="15">
                  <c:v>0</c:v>
                </c:pt>
                <c:pt idx="16">
                  <c:v>1</c:v>
                </c:pt>
                <c:pt idx="17">
                  <c:v>2</c:v>
                </c:pt>
                <c:pt idx="18">
                  <c:v>3</c:v>
                </c:pt>
                <c:pt idx="19">
                  <c:v>4</c:v>
                </c:pt>
                <c:pt idx="20">
                  <c:v>5</c:v>
                </c:pt>
                <c:pt idx="21">
                  <c:v>6</c:v>
                </c:pt>
                <c:pt idx="22">
                  <c:v>7</c:v>
                </c:pt>
                <c:pt idx="23">
                  <c:v>8</c:v>
                </c:pt>
                <c:pt idx="24">
                  <c:v>9</c:v>
                </c:pt>
                <c:pt idx="25">
                  <c:v>10</c:v>
                </c:pt>
                <c:pt idx="26">
                  <c:v>11</c:v>
                </c:pt>
                <c:pt idx="27">
                  <c:v>12</c:v>
                </c:pt>
                <c:pt idx="28">
                  <c:v>13</c:v>
                </c:pt>
                <c:pt idx="29">
                  <c:v>14</c:v>
                </c:pt>
                <c:pt idx="30">
                  <c:v>15</c:v>
                </c:pt>
              </c:numCache>
            </c:numRef>
          </c:xVal>
          <c:yVal>
            <c:numRef>
              <c:f>'Step function'!$C$9:$C$39</c:f>
              <c:numCache>
                <c:formatCode>General</c:formatCode>
                <c:ptCount val="31"/>
                <c:pt idx="0">
                  <c:v>0.30012139861427001</c:v>
                </c:pt>
                <c:pt idx="1">
                  <c:v>0.30020008072877924</c:v>
                </c:pt>
                <c:pt idx="2">
                  <c:v>0.30032968250500569</c:v>
                </c:pt>
                <c:pt idx="3">
                  <c:v>0.30054302573358838</c:v>
                </c:pt>
                <c:pt idx="4">
                  <c:v>0.30089386428055148</c:v>
                </c:pt>
                <c:pt idx="5">
                  <c:v>0.30146985207721821</c:v>
                </c:pt>
                <c:pt idx="6">
                  <c:v>0.30241290006763161</c:v>
                </c:pt>
                <c:pt idx="7">
                  <c:v>0.30395004585835572</c:v>
                </c:pt>
                <c:pt idx="8">
                  <c:v>0.30643741265795271</c:v>
                </c:pt>
                <c:pt idx="9">
                  <c:v>0.31041544462778908</c:v>
                </c:pt>
                <c:pt idx="10">
                  <c:v>0.316659612583577</c:v>
                </c:pt>
                <c:pt idx="11">
                  <c:v>0.32617877859925831</c:v>
                </c:pt>
                <c:pt idx="12">
                  <c:v>0.34006342560708558</c:v>
                </c:pt>
                <c:pt idx="13">
                  <c:v>0.36808632943724739</c:v>
                </c:pt>
                <c:pt idx="14">
                  <c:v>0.38291368544513288</c:v>
                </c:pt>
                <c:pt idx="15">
                  <c:v>0.40980762113533153</c:v>
                </c:pt>
                <c:pt idx="16">
                  <c:v>0.43670155682553025</c:v>
                </c:pt>
                <c:pt idx="17">
                  <c:v>0.46055160685987517</c:v>
                </c:pt>
                <c:pt idx="18">
                  <c:v>0.47955181666357755</c:v>
                </c:pt>
                <c:pt idx="19">
                  <c:v>0.49343646367140481</c:v>
                </c:pt>
                <c:pt idx="20">
                  <c:v>0.50295562968708618</c:v>
                </c:pt>
                <c:pt idx="21">
                  <c:v>0.50919979764287404</c:v>
                </c:pt>
                <c:pt idx="22">
                  <c:v>0.51317782961271041</c:v>
                </c:pt>
                <c:pt idx="23">
                  <c:v>0.51566519641230735</c:v>
                </c:pt>
                <c:pt idx="24">
                  <c:v>0.51720234220303152</c:v>
                </c:pt>
                <c:pt idx="25">
                  <c:v>0.51814539019344497</c:v>
                </c:pt>
                <c:pt idx="26">
                  <c:v>0.51872137799011164</c:v>
                </c:pt>
                <c:pt idx="27">
                  <c:v>0.51907221653707469</c:v>
                </c:pt>
                <c:pt idx="28">
                  <c:v>0.51928555976565738</c:v>
                </c:pt>
                <c:pt idx="29">
                  <c:v>0.51941516154188383</c:v>
                </c:pt>
                <c:pt idx="30">
                  <c:v>0.51949384365639317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32D-44D4-AE10-D2AC5162AD54}"/>
            </c:ext>
          </c:extLst>
        </c:ser>
        <c:ser>
          <c:idx val="1"/>
          <c:order val="1"/>
          <c:tx>
            <c:strRef>
              <c:f>'Step function'!$D$8</c:f>
              <c:strCache>
                <c:ptCount val="1"/>
                <c:pt idx="0">
                  <c:v>r-</c:v>
                </c:pt>
              </c:strCache>
            </c:strRef>
          </c:tx>
          <c:spPr>
            <a:ln w="254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'Step function'!$B$9:$B$39</c:f>
              <c:numCache>
                <c:formatCode>General</c:formatCode>
                <c:ptCount val="31"/>
                <c:pt idx="0">
                  <c:v>-15</c:v>
                </c:pt>
                <c:pt idx="1">
                  <c:v>-14</c:v>
                </c:pt>
                <c:pt idx="2">
                  <c:v>-13</c:v>
                </c:pt>
                <c:pt idx="3">
                  <c:v>-12</c:v>
                </c:pt>
                <c:pt idx="4">
                  <c:v>-11</c:v>
                </c:pt>
                <c:pt idx="5">
                  <c:v>-10</c:v>
                </c:pt>
                <c:pt idx="6">
                  <c:v>-9</c:v>
                </c:pt>
                <c:pt idx="7">
                  <c:v>-8</c:v>
                </c:pt>
                <c:pt idx="8">
                  <c:v>-7</c:v>
                </c:pt>
                <c:pt idx="9">
                  <c:v>-6</c:v>
                </c:pt>
                <c:pt idx="10">
                  <c:v>-5</c:v>
                </c:pt>
                <c:pt idx="11">
                  <c:v>-4</c:v>
                </c:pt>
                <c:pt idx="12">
                  <c:v>-3</c:v>
                </c:pt>
                <c:pt idx="13">
                  <c:v>-1.6</c:v>
                </c:pt>
                <c:pt idx="14">
                  <c:v>-1</c:v>
                </c:pt>
                <c:pt idx="15">
                  <c:v>0</c:v>
                </c:pt>
                <c:pt idx="16">
                  <c:v>1</c:v>
                </c:pt>
                <c:pt idx="17">
                  <c:v>2</c:v>
                </c:pt>
                <c:pt idx="18">
                  <c:v>3</c:v>
                </c:pt>
                <c:pt idx="19">
                  <c:v>4</c:v>
                </c:pt>
                <c:pt idx="20">
                  <c:v>5</c:v>
                </c:pt>
                <c:pt idx="21">
                  <c:v>6</c:v>
                </c:pt>
                <c:pt idx="22">
                  <c:v>7</c:v>
                </c:pt>
                <c:pt idx="23">
                  <c:v>8</c:v>
                </c:pt>
                <c:pt idx="24">
                  <c:v>9</c:v>
                </c:pt>
                <c:pt idx="25">
                  <c:v>10</c:v>
                </c:pt>
                <c:pt idx="26">
                  <c:v>11</c:v>
                </c:pt>
                <c:pt idx="27">
                  <c:v>12</c:v>
                </c:pt>
                <c:pt idx="28">
                  <c:v>13</c:v>
                </c:pt>
                <c:pt idx="29">
                  <c:v>14</c:v>
                </c:pt>
                <c:pt idx="30">
                  <c:v>15</c:v>
                </c:pt>
              </c:numCache>
            </c:numRef>
          </c:xVal>
          <c:yVal>
            <c:numRef>
              <c:f>'Step function'!$D$9:$D$39</c:f>
              <c:numCache>
                <c:formatCode>General</c:formatCode>
                <c:ptCount val="31"/>
                <c:pt idx="0">
                  <c:v>-0.30012139861427001</c:v>
                </c:pt>
                <c:pt idx="1">
                  <c:v>-0.30020008072877924</c:v>
                </c:pt>
                <c:pt idx="2">
                  <c:v>-0.30032968250500569</c:v>
                </c:pt>
                <c:pt idx="3">
                  <c:v>-0.30054302573358838</c:v>
                </c:pt>
                <c:pt idx="4">
                  <c:v>-0.30089386428055148</c:v>
                </c:pt>
                <c:pt idx="5">
                  <c:v>-0.30146985207721821</c:v>
                </c:pt>
                <c:pt idx="6">
                  <c:v>-0.30241290006763155</c:v>
                </c:pt>
                <c:pt idx="7">
                  <c:v>-0.30395004585835572</c:v>
                </c:pt>
                <c:pt idx="8">
                  <c:v>-0.30643741265795271</c:v>
                </c:pt>
                <c:pt idx="9">
                  <c:v>-0.31041544462778903</c:v>
                </c:pt>
                <c:pt idx="10">
                  <c:v>-0.316659612583577</c:v>
                </c:pt>
                <c:pt idx="11">
                  <c:v>-0.32617877859925831</c:v>
                </c:pt>
                <c:pt idx="12">
                  <c:v>-0.34006342560708558</c:v>
                </c:pt>
                <c:pt idx="13">
                  <c:v>-0.36808632943724739</c:v>
                </c:pt>
                <c:pt idx="14">
                  <c:v>-0.38291368544513293</c:v>
                </c:pt>
                <c:pt idx="15">
                  <c:v>-0.40980762113533153</c:v>
                </c:pt>
                <c:pt idx="16">
                  <c:v>-0.43670155682553025</c:v>
                </c:pt>
                <c:pt idx="17">
                  <c:v>-0.46055160685987517</c:v>
                </c:pt>
                <c:pt idx="18">
                  <c:v>-0.47955181666357755</c:v>
                </c:pt>
                <c:pt idx="19">
                  <c:v>-0.49343646367140481</c:v>
                </c:pt>
                <c:pt idx="20">
                  <c:v>-0.50295562968708618</c:v>
                </c:pt>
                <c:pt idx="21">
                  <c:v>-0.50919979764287404</c:v>
                </c:pt>
                <c:pt idx="22">
                  <c:v>-0.51317782961271041</c:v>
                </c:pt>
                <c:pt idx="23">
                  <c:v>-0.51566519641230735</c:v>
                </c:pt>
                <c:pt idx="24">
                  <c:v>-0.51720234220303152</c:v>
                </c:pt>
                <c:pt idx="25">
                  <c:v>-0.51814539019344485</c:v>
                </c:pt>
                <c:pt idx="26">
                  <c:v>-0.51872137799011164</c:v>
                </c:pt>
                <c:pt idx="27">
                  <c:v>-0.51907221653707469</c:v>
                </c:pt>
                <c:pt idx="28">
                  <c:v>-0.51928555976565738</c:v>
                </c:pt>
                <c:pt idx="29">
                  <c:v>-0.51941516154188383</c:v>
                </c:pt>
                <c:pt idx="30">
                  <c:v>-0.51949384365639306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132D-44D4-AE10-D2AC5162AD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47012064"/>
        <c:axId val="1047004576"/>
      </c:scatterChart>
      <c:scatterChart>
        <c:scatterStyle val="lineMarker"/>
        <c:varyColors val="0"/>
        <c:ser>
          <c:idx val="2"/>
          <c:order val="2"/>
          <c:tx>
            <c:strRef>
              <c:f>'Step function'!$F$8</c:f>
              <c:strCache>
                <c:ptCount val="1"/>
                <c:pt idx="0">
                  <c:v>u</c:v>
                </c:pt>
              </c:strCache>
            </c:strRef>
          </c:tx>
          <c:spPr>
            <a:ln w="25400" cap="rnd">
              <a:solidFill>
                <a:schemeClr val="tx1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'Step function'!$B$9:$B$39</c:f>
              <c:numCache>
                <c:formatCode>General</c:formatCode>
                <c:ptCount val="31"/>
                <c:pt idx="0">
                  <c:v>-15</c:v>
                </c:pt>
                <c:pt idx="1">
                  <c:v>-14</c:v>
                </c:pt>
                <c:pt idx="2">
                  <c:v>-13</c:v>
                </c:pt>
                <c:pt idx="3">
                  <c:v>-12</c:v>
                </c:pt>
                <c:pt idx="4">
                  <c:v>-11</c:v>
                </c:pt>
                <c:pt idx="5">
                  <c:v>-10</c:v>
                </c:pt>
                <c:pt idx="6">
                  <c:v>-9</c:v>
                </c:pt>
                <c:pt idx="7">
                  <c:v>-8</c:v>
                </c:pt>
                <c:pt idx="8">
                  <c:v>-7</c:v>
                </c:pt>
                <c:pt idx="9">
                  <c:v>-6</c:v>
                </c:pt>
                <c:pt idx="10">
                  <c:v>-5</c:v>
                </c:pt>
                <c:pt idx="11">
                  <c:v>-4</c:v>
                </c:pt>
                <c:pt idx="12">
                  <c:v>-3</c:v>
                </c:pt>
                <c:pt idx="13">
                  <c:v>-1.6</c:v>
                </c:pt>
                <c:pt idx="14">
                  <c:v>-1</c:v>
                </c:pt>
                <c:pt idx="15">
                  <c:v>0</c:v>
                </c:pt>
                <c:pt idx="16">
                  <c:v>1</c:v>
                </c:pt>
                <c:pt idx="17">
                  <c:v>2</c:v>
                </c:pt>
                <c:pt idx="18">
                  <c:v>3</c:v>
                </c:pt>
                <c:pt idx="19">
                  <c:v>4</c:v>
                </c:pt>
                <c:pt idx="20">
                  <c:v>5</c:v>
                </c:pt>
                <c:pt idx="21">
                  <c:v>6</c:v>
                </c:pt>
                <c:pt idx="22">
                  <c:v>7</c:v>
                </c:pt>
                <c:pt idx="23">
                  <c:v>8</c:v>
                </c:pt>
                <c:pt idx="24">
                  <c:v>9</c:v>
                </c:pt>
                <c:pt idx="25">
                  <c:v>10</c:v>
                </c:pt>
                <c:pt idx="26">
                  <c:v>11</c:v>
                </c:pt>
                <c:pt idx="27">
                  <c:v>12</c:v>
                </c:pt>
                <c:pt idx="28">
                  <c:v>13</c:v>
                </c:pt>
                <c:pt idx="29">
                  <c:v>14</c:v>
                </c:pt>
                <c:pt idx="30">
                  <c:v>15</c:v>
                </c:pt>
              </c:numCache>
            </c:numRef>
          </c:xVal>
          <c:yVal>
            <c:numRef>
              <c:f>'Step function'!$F$9:$F$39</c:f>
              <c:numCache>
                <c:formatCode>General</c:formatCode>
                <c:ptCount val="31"/>
                <c:pt idx="0">
                  <c:v>29.999999999999982</c:v>
                </c:pt>
                <c:pt idx="1">
                  <c:v>29.984276126161586</c:v>
                </c:pt>
                <c:pt idx="2">
                  <c:v>29.958403378965912</c:v>
                </c:pt>
                <c:pt idx="3">
                  <c:v>29.915885979139656</c:v>
                </c:pt>
                <c:pt idx="4">
                  <c:v>29.846163539993039</c:v>
                </c:pt>
                <c:pt idx="5">
                  <c:v>29.732224429430339</c:v>
                </c:pt>
                <c:pt idx="6">
                  <c:v>29.547078914474309</c:v>
                </c:pt>
                <c:pt idx="7">
                  <c:v>29.248981753439626</c:v>
                </c:pt>
                <c:pt idx="8">
                  <c:v>28.776078161315315</c:v>
                </c:pt>
                <c:pt idx="9">
                  <c:v>28.043262382979972</c:v>
                </c:pt>
                <c:pt idx="10">
                  <c:v>26.948203970482162</c:v>
                </c:pt>
                <c:pt idx="11">
                  <c:v>25.398248832361212</c:v>
                </c:pt>
                <c:pt idx="12">
                  <c:v>23.366589410946478</c:v>
                </c:pt>
                <c:pt idx="13">
                  <c:v>19.944162386772454</c:v>
                </c:pt>
                <c:pt idx="14">
                  <c:v>18.429493566449125</c:v>
                </c:pt>
                <c:pt idx="15">
                  <c:v>16.089965642752603</c:v>
                </c:pt>
                <c:pt idx="16">
                  <c:v>14.169211981950525</c:v>
                </c:pt>
                <c:pt idx="17">
                  <c:v>12.739681610461119</c:v>
                </c:pt>
                <c:pt idx="18">
                  <c:v>11.75016856558309</c:v>
                </c:pt>
                <c:pt idx="19">
                  <c:v>11.098203883324913</c:v>
                </c:pt>
                <c:pt idx="20">
                  <c:v>10.682080112549663</c:v>
                </c:pt>
                <c:pt idx="21">
                  <c:v>10.42170398098042</c:v>
                </c:pt>
                <c:pt idx="22">
                  <c:v>10.260757098734523</c:v>
                </c:pt>
                <c:pt idx="23">
                  <c:v>10.162008096405479</c:v>
                </c:pt>
                <c:pt idx="24">
                  <c:v>10.101694078682259</c:v>
                </c:pt>
                <c:pt idx="25">
                  <c:v>10.064956463109546</c:v>
                </c:pt>
                <c:pt idx="26">
                  <c:v>10.042616634105523</c:v>
                </c:pt>
                <c:pt idx="27">
                  <c:v>10.029045704236113</c:v>
                </c:pt>
                <c:pt idx="28">
                  <c:v>10.020806732720601</c:v>
                </c:pt>
                <c:pt idx="29">
                  <c:v>10.015806677182393</c:v>
                </c:pt>
                <c:pt idx="30">
                  <c:v>10.012772935097976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132D-44D4-AE10-D2AC5162AD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52360032"/>
        <c:axId val="1352347968"/>
      </c:scatterChart>
      <c:valAx>
        <c:axId val="1047012064"/>
        <c:scaling>
          <c:orientation val="minMax"/>
          <c:max val="15"/>
          <c:min val="-15"/>
        </c:scaling>
        <c:delete val="0"/>
        <c:axPos val="b"/>
        <c:numFmt formatCode="General" sourceLinked="1"/>
        <c:majorTickMark val="none"/>
        <c:minorTickMark val="none"/>
        <c:tickLblPos val="none"/>
        <c:spPr>
          <a:noFill/>
          <a:ln w="19050" cap="flat" cmpd="sng" algn="ctr">
            <a:solidFill>
              <a:schemeClr val="tx1"/>
            </a:solidFill>
            <a:prstDash val="dashDot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FI"/>
          </a:p>
        </c:txPr>
        <c:crossAx val="1047004576"/>
        <c:crosses val="autoZero"/>
        <c:crossBetween val="midCat"/>
      </c:valAx>
      <c:valAx>
        <c:axId val="1047004576"/>
        <c:scaling>
          <c:orientation val="minMax"/>
          <c:min val="-0.70000000000000007"/>
        </c:scaling>
        <c:delete val="0"/>
        <c:axPos val="l"/>
        <c:numFmt formatCode="General" sourceLinked="1"/>
        <c:majorTickMark val="none"/>
        <c:minorTickMark val="none"/>
        <c:tickLblPos val="none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FI"/>
          </a:p>
        </c:txPr>
        <c:crossAx val="1047012064"/>
        <c:crossesAt val="-1.6"/>
        <c:crossBetween val="midCat"/>
      </c:valAx>
      <c:valAx>
        <c:axId val="135234796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FI"/>
          </a:p>
        </c:txPr>
        <c:crossAx val="1352360032"/>
        <c:crosses val="max"/>
        <c:crossBetween val="midCat"/>
      </c:valAx>
      <c:valAx>
        <c:axId val="135236003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352347968"/>
        <c:crossesAt val="0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FI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669915016518793"/>
          <c:y val="5.5436507936507937E-2"/>
          <c:w val="0.86389801982255288"/>
          <c:h val="0.8891269841269841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'Step function'!$L$8</c:f>
              <c:strCache>
                <c:ptCount val="1"/>
                <c:pt idx="0">
                  <c:v>p</c:v>
                </c:pt>
              </c:strCache>
            </c:strRef>
          </c:tx>
          <c:spPr>
            <a:ln w="254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'Step function'!$J$9:$J$22</c:f>
              <c:numCache>
                <c:formatCode>General</c:formatCode>
                <c:ptCount val="14"/>
                <c:pt idx="0">
                  <c:v>-15</c:v>
                </c:pt>
                <c:pt idx="1">
                  <c:v>-14</c:v>
                </c:pt>
                <c:pt idx="2">
                  <c:v>-13</c:v>
                </c:pt>
                <c:pt idx="3">
                  <c:v>-12</c:v>
                </c:pt>
                <c:pt idx="4">
                  <c:v>-11</c:v>
                </c:pt>
                <c:pt idx="5">
                  <c:v>-10</c:v>
                </c:pt>
                <c:pt idx="6">
                  <c:v>-9</c:v>
                </c:pt>
                <c:pt idx="7">
                  <c:v>-8</c:v>
                </c:pt>
                <c:pt idx="8">
                  <c:v>-7</c:v>
                </c:pt>
                <c:pt idx="9">
                  <c:v>-6</c:v>
                </c:pt>
                <c:pt idx="10">
                  <c:v>-5</c:v>
                </c:pt>
                <c:pt idx="11">
                  <c:v>-4</c:v>
                </c:pt>
                <c:pt idx="12">
                  <c:v>-3</c:v>
                </c:pt>
                <c:pt idx="13">
                  <c:v>-1.6</c:v>
                </c:pt>
              </c:numCache>
            </c:numRef>
          </c:xVal>
          <c:yVal>
            <c:numRef>
              <c:f>'Step function'!$L$9:$L$22</c:f>
              <c:numCache>
                <c:formatCode>General</c:formatCode>
                <c:ptCount val="14"/>
                <c:pt idx="0">
                  <c:v>1</c:v>
                </c:pt>
                <c:pt idx="1">
                  <c:v>1.0000046542570447</c:v>
                </c:pt>
                <c:pt idx="2">
                  <c:v>1.0000123072636722</c:v>
                </c:pt>
                <c:pt idx="3">
                  <c:v>1.0000248693120313</c:v>
                </c:pt>
                <c:pt idx="4">
                  <c:v>1.0000454306535602</c:v>
                </c:pt>
                <c:pt idx="5">
                  <c:v>1.0000789283517295</c:v>
                </c:pt>
                <c:pt idx="6">
                  <c:v>1.0001330872322816</c:v>
                </c:pt>
                <c:pt idx="7">
                  <c:v>1.0002195759505894</c:v>
                </c:pt>
                <c:pt idx="8">
                  <c:v>1.0003549831021656</c:v>
                </c:pt>
                <c:pt idx="9">
                  <c:v>1.0005604511962465</c:v>
                </c:pt>
                <c:pt idx="10">
                  <c:v>1.0008576082051086</c:v>
                </c:pt>
                <c:pt idx="11">
                  <c:v>1.0012579765914111</c:v>
                </c:pt>
                <c:pt idx="12">
                  <c:v>1.001746866515175</c:v>
                </c:pt>
                <c:pt idx="13">
                  <c:v>1.0024783142693809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4DD-4525-8DD1-48BCF5A730EA}"/>
            </c:ext>
          </c:extLst>
        </c:ser>
        <c:ser>
          <c:idx val="1"/>
          <c:order val="1"/>
          <c:spPr>
            <a:ln w="254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'Step function'!$J$23:$J$40</c:f>
              <c:numCache>
                <c:formatCode>General</c:formatCode>
                <c:ptCount val="18"/>
                <c:pt idx="0">
                  <c:v>-1.6</c:v>
                </c:pt>
                <c:pt idx="1">
                  <c:v>-1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  <c:pt idx="12">
                  <c:v>10</c:v>
                </c:pt>
                <c:pt idx="13">
                  <c:v>11</c:v>
                </c:pt>
                <c:pt idx="14">
                  <c:v>12</c:v>
                </c:pt>
                <c:pt idx="15">
                  <c:v>13</c:v>
                </c:pt>
                <c:pt idx="16">
                  <c:v>14</c:v>
                </c:pt>
                <c:pt idx="17">
                  <c:v>15</c:v>
                </c:pt>
              </c:numCache>
            </c:numRef>
          </c:xVal>
          <c:yVal>
            <c:numRef>
              <c:f>'Step function'!$L$23:$L$40</c:f>
              <c:numCache>
                <c:formatCode>General</c:formatCode>
                <c:ptCount val="18"/>
                <c:pt idx="0">
                  <c:v>0.9985318825982723</c:v>
                </c:pt>
                <c:pt idx="1">
                  <c:v>0.99881869917954125</c:v>
                </c:pt>
                <c:pt idx="2">
                  <c:v>0.99921721503806993</c:v>
                </c:pt>
                <c:pt idx="3">
                  <c:v>0.99950401704248903</c:v>
                </c:pt>
                <c:pt idx="4">
                  <c:v>0.99969383732698702</c:v>
                </c:pt>
                <c:pt idx="5">
                  <c:v>0.99981341801396606</c:v>
                </c:pt>
                <c:pt idx="6">
                  <c:v>0.9998869256965901</c:v>
                </c:pt>
                <c:pt idx="7">
                  <c:v>0.99993164957472935</c:v>
                </c:pt>
                <c:pt idx="8">
                  <c:v>0.99995876490492297</c:v>
                </c:pt>
                <c:pt idx="9">
                  <c:v>0.99997519114537681</c:v>
                </c:pt>
                <c:pt idx="10">
                  <c:v>0.99998514292276552</c:v>
                </c:pt>
                <c:pt idx="11">
                  <c:v>0.99999117393827075</c:v>
                </c:pt>
                <c:pt idx="12">
                  <c:v>0.99999482987044441</c:v>
                </c:pt>
                <c:pt idx="13">
                  <c:v>0.99999704649884147</c:v>
                </c:pt>
                <c:pt idx="14">
                  <c:v>0.99999839064452101</c:v>
                </c:pt>
                <c:pt idx="15">
                  <c:v>0.99999920579459811</c:v>
                </c:pt>
                <c:pt idx="16">
                  <c:v>0.99999970016508832</c:v>
                </c:pt>
                <c:pt idx="17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A4DD-4525-8DD1-48BCF5A730EA}"/>
            </c:ext>
          </c:extLst>
        </c:ser>
        <c:ser>
          <c:idx val="2"/>
          <c:order val="2"/>
          <c:spPr>
            <a:ln w="127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'Step function'!$G$41:$G$42</c:f>
              <c:numCache>
                <c:formatCode>General</c:formatCode>
                <c:ptCount val="2"/>
                <c:pt idx="0">
                  <c:v>-1.6</c:v>
                </c:pt>
                <c:pt idx="1">
                  <c:v>-1.6</c:v>
                </c:pt>
              </c:numCache>
            </c:numRef>
          </c:xVal>
          <c:yVal>
            <c:numRef>
              <c:f>'Step function'!$H$41:$H$42</c:f>
              <c:numCache>
                <c:formatCode>General</c:formatCode>
                <c:ptCount val="2"/>
                <c:pt idx="0">
                  <c:v>1.1000000000000001</c:v>
                </c:pt>
                <c:pt idx="1">
                  <c:v>0.9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A4DD-4525-8DD1-48BCF5A730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47905520"/>
        <c:axId val="1047907600"/>
      </c:scatterChart>
      <c:valAx>
        <c:axId val="1047905520"/>
        <c:scaling>
          <c:orientation val="minMax"/>
          <c:max val="17"/>
          <c:min val="-16"/>
        </c:scaling>
        <c:delete val="0"/>
        <c:axPos val="b"/>
        <c:numFmt formatCode="General" sourceLinked="1"/>
        <c:majorTickMark val="none"/>
        <c:minorTickMark val="none"/>
        <c:tickLblPos val="none"/>
        <c:spPr>
          <a:noFill/>
          <a:ln w="25400" cap="flat" cmpd="sng" algn="ctr">
            <a:solidFill>
              <a:schemeClr val="tx1"/>
            </a:solidFill>
            <a:round/>
            <a:tailEnd type="triangle" w="lg" len="lg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FI"/>
          </a:p>
        </c:txPr>
        <c:crossAx val="1047907600"/>
        <c:crossesAt val="1"/>
        <c:crossBetween val="midCat"/>
      </c:valAx>
      <c:valAx>
        <c:axId val="1047907600"/>
        <c:scaling>
          <c:orientation val="minMax"/>
          <c:max val="1.0034999999999998"/>
          <c:min val="0.997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i-FI"/>
                  <a:t>Pressure. bar</a:t>
                </a:r>
              </a:p>
            </c:rich>
          </c:tx>
          <c:layout>
            <c:manualLayout>
              <c:xMode val="edge"/>
              <c:yMode val="edge"/>
              <c:x val="3.6348272972205487E-3"/>
              <c:y val="0.3199698412698412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FI"/>
            </a:p>
          </c:txPr>
        </c:title>
        <c:numFmt formatCode="#,##0.000" sourceLinked="0"/>
        <c:majorTickMark val="in"/>
        <c:minorTickMark val="none"/>
        <c:tickLblPos val="nextTo"/>
        <c:spPr>
          <a:noFill/>
          <a:ln w="25400" cap="flat" cmpd="sng" algn="ctr">
            <a:solidFill>
              <a:schemeClr val="tx1"/>
            </a:solidFill>
            <a:round/>
            <a:tailEnd type="triangle" w="lg" len="lg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FI"/>
          </a:p>
        </c:txPr>
        <c:crossAx val="1047905520"/>
        <c:crossesAt val="-16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400"/>
      </a:pPr>
      <a:endParaRPr lang="en-FI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945645683178491"/>
          <c:y val="5.4236293379994166E-2"/>
          <c:w val="0.87466733325001045"/>
          <c:h val="0.89152741324001161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'Step function'!$B$9:$B$39</c:f>
              <c:numCache>
                <c:formatCode>General</c:formatCode>
                <c:ptCount val="31"/>
                <c:pt idx="0">
                  <c:v>-15</c:v>
                </c:pt>
                <c:pt idx="1">
                  <c:v>-14</c:v>
                </c:pt>
                <c:pt idx="2">
                  <c:v>-13</c:v>
                </c:pt>
                <c:pt idx="3">
                  <c:v>-12</c:v>
                </c:pt>
                <c:pt idx="4">
                  <c:v>-11</c:v>
                </c:pt>
                <c:pt idx="5">
                  <c:v>-10</c:v>
                </c:pt>
                <c:pt idx="6">
                  <c:v>-9</c:v>
                </c:pt>
                <c:pt idx="7">
                  <c:v>-8</c:v>
                </c:pt>
                <c:pt idx="8">
                  <c:v>-7</c:v>
                </c:pt>
                <c:pt idx="9">
                  <c:v>-6</c:v>
                </c:pt>
                <c:pt idx="10">
                  <c:v>-5</c:v>
                </c:pt>
                <c:pt idx="11">
                  <c:v>-4</c:v>
                </c:pt>
                <c:pt idx="12">
                  <c:v>-3</c:v>
                </c:pt>
                <c:pt idx="13">
                  <c:v>-1.6</c:v>
                </c:pt>
                <c:pt idx="14">
                  <c:v>-1</c:v>
                </c:pt>
                <c:pt idx="15">
                  <c:v>0</c:v>
                </c:pt>
                <c:pt idx="16">
                  <c:v>1</c:v>
                </c:pt>
                <c:pt idx="17">
                  <c:v>2</c:v>
                </c:pt>
                <c:pt idx="18">
                  <c:v>3</c:v>
                </c:pt>
                <c:pt idx="19">
                  <c:v>4</c:v>
                </c:pt>
                <c:pt idx="20">
                  <c:v>5</c:v>
                </c:pt>
                <c:pt idx="21">
                  <c:v>6</c:v>
                </c:pt>
                <c:pt idx="22">
                  <c:v>7</c:v>
                </c:pt>
                <c:pt idx="23">
                  <c:v>8</c:v>
                </c:pt>
                <c:pt idx="24">
                  <c:v>9</c:v>
                </c:pt>
                <c:pt idx="25">
                  <c:v>10</c:v>
                </c:pt>
                <c:pt idx="26">
                  <c:v>11</c:v>
                </c:pt>
                <c:pt idx="27">
                  <c:v>12</c:v>
                </c:pt>
                <c:pt idx="28">
                  <c:v>13</c:v>
                </c:pt>
                <c:pt idx="29">
                  <c:v>14</c:v>
                </c:pt>
                <c:pt idx="30">
                  <c:v>15</c:v>
                </c:pt>
              </c:numCache>
            </c:numRef>
          </c:xVal>
          <c:yVal>
            <c:numRef>
              <c:f>'Step function'!$G$9:$G$39</c:f>
              <c:numCache>
                <c:formatCode>General</c:formatCode>
                <c:ptCount val="31"/>
                <c:pt idx="0">
                  <c:v>1</c:v>
                </c:pt>
                <c:pt idx="1">
                  <c:v>0.99947587087205347</c:v>
                </c:pt>
                <c:pt idx="2">
                  <c:v>0.99861344596553103</c:v>
                </c:pt>
                <c:pt idx="3">
                  <c:v>0.99719619930465575</c:v>
                </c:pt>
                <c:pt idx="4">
                  <c:v>0.9948721179997686</c:v>
                </c:pt>
                <c:pt idx="5">
                  <c:v>0.99107414764767854</c:v>
                </c:pt>
                <c:pt idx="6">
                  <c:v>0.9849026304824775</c:v>
                </c:pt>
                <c:pt idx="7">
                  <c:v>0.97496605844798812</c:v>
                </c:pt>
                <c:pt idx="8">
                  <c:v>0.95920260537717772</c:v>
                </c:pt>
                <c:pt idx="9">
                  <c:v>0.93477541276599962</c:v>
                </c:pt>
                <c:pt idx="10">
                  <c:v>0.89827346568273925</c:v>
                </c:pt>
                <c:pt idx="11">
                  <c:v>0.84660829441204088</c:v>
                </c:pt>
                <c:pt idx="12">
                  <c:v>0.77888631369821637</c:v>
                </c:pt>
                <c:pt idx="13">
                  <c:v>0.66480541289241557</c:v>
                </c:pt>
                <c:pt idx="14">
                  <c:v>0.61431645221497122</c:v>
                </c:pt>
                <c:pt idx="15">
                  <c:v>0.53633218809175376</c:v>
                </c:pt>
                <c:pt idx="16">
                  <c:v>0.47230706606501777</c:v>
                </c:pt>
                <c:pt idx="17">
                  <c:v>0.42465605368203757</c:v>
                </c:pt>
                <c:pt idx="18">
                  <c:v>0.39167228551943656</c:v>
                </c:pt>
                <c:pt idx="19">
                  <c:v>0.36994012944416399</c:v>
                </c:pt>
                <c:pt idx="20">
                  <c:v>0.356069337084989</c:v>
                </c:pt>
                <c:pt idx="21">
                  <c:v>0.34739013269934754</c:v>
                </c:pt>
                <c:pt idx="22">
                  <c:v>0.34202523662448431</c:v>
                </c:pt>
                <c:pt idx="23">
                  <c:v>0.3387336032135162</c:v>
                </c:pt>
                <c:pt idx="24">
                  <c:v>0.3367231359560755</c:v>
                </c:pt>
                <c:pt idx="25">
                  <c:v>0.33549854877031837</c:v>
                </c:pt>
                <c:pt idx="26">
                  <c:v>0.33475388780351761</c:v>
                </c:pt>
                <c:pt idx="27">
                  <c:v>0.33430152347453729</c:v>
                </c:pt>
                <c:pt idx="28">
                  <c:v>0.33402689109068689</c:v>
                </c:pt>
                <c:pt idx="29">
                  <c:v>0.33386022257274661</c:v>
                </c:pt>
                <c:pt idx="30">
                  <c:v>0.33375909783659941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899-46DE-86DC-EF8B472BF0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52309280"/>
        <c:axId val="1352318432"/>
      </c:scatterChart>
      <c:scatterChart>
        <c:scatterStyle val="lineMarker"/>
        <c:varyColors val="0"/>
        <c:ser>
          <c:idx val="1"/>
          <c:order val="1"/>
          <c:tx>
            <c:strRef>
              <c:f>'Step function'!$C$8</c:f>
              <c:strCache>
                <c:ptCount val="1"/>
                <c:pt idx="0">
                  <c:v>r+</c:v>
                </c:pt>
              </c:strCache>
            </c:strRef>
          </c:tx>
          <c:spPr>
            <a:ln w="19050" cap="rnd">
              <a:solidFill>
                <a:schemeClr val="tx1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'Step function'!$B$9:$B$39</c:f>
              <c:numCache>
                <c:formatCode>General</c:formatCode>
                <c:ptCount val="31"/>
                <c:pt idx="0">
                  <c:v>-15</c:v>
                </c:pt>
                <c:pt idx="1">
                  <c:v>-14</c:v>
                </c:pt>
                <c:pt idx="2">
                  <c:v>-13</c:v>
                </c:pt>
                <c:pt idx="3">
                  <c:v>-12</c:v>
                </c:pt>
                <c:pt idx="4">
                  <c:v>-11</c:v>
                </c:pt>
                <c:pt idx="5">
                  <c:v>-10</c:v>
                </c:pt>
                <c:pt idx="6">
                  <c:v>-9</c:v>
                </c:pt>
                <c:pt idx="7">
                  <c:v>-8</c:v>
                </c:pt>
                <c:pt idx="8">
                  <c:v>-7</c:v>
                </c:pt>
                <c:pt idx="9">
                  <c:v>-6</c:v>
                </c:pt>
                <c:pt idx="10">
                  <c:v>-5</c:v>
                </c:pt>
                <c:pt idx="11">
                  <c:v>-4</c:v>
                </c:pt>
                <c:pt idx="12">
                  <c:v>-3</c:v>
                </c:pt>
                <c:pt idx="13">
                  <c:v>-1.6</c:v>
                </c:pt>
                <c:pt idx="14">
                  <c:v>-1</c:v>
                </c:pt>
                <c:pt idx="15">
                  <c:v>0</c:v>
                </c:pt>
                <c:pt idx="16">
                  <c:v>1</c:v>
                </c:pt>
                <c:pt idx="17">
                  <c:v>2</c:v>
                </c:pt>
                <c:pt idx="18">
                  <c:v>3</c:v>
                </c:pt>
                <c:pt idx="19">
                  <c:v>4</c:v>
                </c:pt>
                <c:pt idx="20">
                  <c:v>5</c:v>
                </c:pt>
                <c:pt idx="21">
                  <c:v>6</c:v>
                </c:pt>
                <c:pt idx="22">
                  <c:v>7</c:v>
                </c:pt>
                <c:pt idx="23">
                  <c:v>8</c:v>
                </c:pt>
                <c:pt idx="24">
                  <c:v>9</c:v>
                </c:pt>
                <c:pt idx="25">
                  <c:v>10</c:v>
                </c:pt>
                <c:pt idx="26">
                  <c:v>11</c:v>
                </c:pt>
                <c:pt idx="27">
                  <c:v>12</c:v>
                </c:pt>
                <c:pt idx="28">
                  <c:v>13</c:v>
                </c:pt>
                <c:pt idx="29">
                  <c:v>14</c:v>
                </c:pt>
                <c:pt idx="30">
                  <c:v>15</c:v>
                </c:pt>
              </c:numCache>
            </c:numRef>
          </c:xVal>
          <c:yVal>
            <c:numRef>
              <c:f>'Step function'!$C$9:$C$39</c:f>
              <c:numCache>
                <c:formatCode>General</c:formatCode>
                <c:ptCount val="31"/>
                <c:pt idx="0">
                  <c:v>0.30012139861427001</c:v>
                </c:pt>
                <c:pt idx="1">
                  <c:v>0.30020008072877924</c:v>
                </c:pt>
                <c:pt idx="2">
                  <c:v>0.30032968250500569</c:v>
                </c:pt>
                <c:pt idx="3">
                  <c:v>0.30054302573358838</c:v>
                </c:pt>
                <c:pt idx="4">
                  <c:v>0.30089386428055148</c:v>
                </c:pt>
                <c:pt idx="5">
                  <c:v>0.30146985207721821</c:v>
                </c:pt>
                <c:pt idx="6">
                  <c:v>0.30241290006763161</c:v>
                </c:pt>
                <c:pt idx="7">
                  <c:v>0.30395004585835572</c:v>
                </c:pt>
                <c:pt idx="8">
                  <c:v>0.30643741265795271</c:v>
                </c:pt>
                <c:pt idx="9">
                  <c:v>0.31041544462778908</c:v>
                </c:pt>
                <c:pt idx="10">
                  <c:v>0.316659612583577</c:v>
                </c:pt>
                <c:pt idx="11">
                  <c:v>0.32617877859925831</c:v>
                </c:pt>
                <c:pt idx="12">
                  <c:v>0.34006342560708558</c:v>
                </c:pt>
                <c:pt idx="13">
                  <c:v>0.36808632943724739</c:v>
                </c:pt>
                <c:pt idx="14">
                  <c:v>0.38291368544513288</c:v>
                </c:pt>
                <c:pt idx="15">
                  <c:v>0.40980762113533153</c:v>
                </c:pt>
                <c:pt idx="16">
                  <c:v>0.43670155682553025</c:v>
                </c:pt>
                <c:pt idx="17">
                  <c:v>0.46055160685987517</c:v>
                </c:pt>
                <c:pt idx="18">
                  <c:v>0.47955181666357755</c:v>
                </c:pt>
                <c:pt idx="19">
                  <c:v>0.49343646367140481</c:v>
                </c:pt>
                <c:pt idx="20">
                  <c:v>0.50295562968708618</c:v>
                </c:pt>
                <c:pt idx="21">
                  <c:v>0.50919979764287404</c:v>
                </c:pt>
                <c:pt idx="22">
                  <c:v>0.51317782961271041</c:v>
                </c:pt>
                <c:pt idx="23">
                  <c:v>0.51566519641230735</c:v>
                </c:pt>
                <c:pt idx="24">
                  <c:v>0.51720234220303152</c:v>
                </c:pt>
                <c:pt idx="25">
                  <c:v>0.51814539019344497</c:v>
                </c:pt>
                <c:pt idx="26">
                  <c:v>0.51872137799011164</c:v>
                </c:pt>
                <c:pt idx="27">
                  <c:v>0.51907221653707469</c:v>
                </c:pt>
                <c:pt idx="28">
                  <c:v>0.51928555976565738</c:v>
                </c:pt>
                <c:pt idx="29">
                  <c:v>0.51941516154188383</c:v>
                </c:pt>
                <c:pt idx="30">
                  <c:v>0.51949384365639317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1899-46DE-86DC-EF8B472BF0CE}"/>
            </c:ext>
          </c:extLst>
        </c:ser>
        <c:ser>
          <c:idx val="2"/>
          <c:order val="2"/>
          <c:tx>
            <c:strRef>
              <c:f>'Step function'!$D$8</c:f>
              <c:strCache>
                <c:ptCount val="1"/>
                <c:pt idx="0">
                  <c:v>r-</c:v>
                </c:pt>
              </c:strCache>
            </c:strRef>
          </c:tx>
          <c:spPr>
            <a:ln w="19050" cap="rnd">
              <a:solidFill>
                <a:schemeClr val="tx1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'Step function'!$B$9:$B$39</c:f>
              <c:numCache>
                <c:formatCode>General</c:formatCode>
                <c:ptCount val="31"/>
                <c:pt idx="0">
                  <c:v>-15</c:v>
                </c:pt>
                <c:pt idx="1">
                  <c:v>-14</c:v>
                </c:pt>
                <c:pt idx="2">
                  <c:v>-13</c:v>
                </c:pt>
                <c:pt idx="3">
                  <c:v>-12</c:v>
                </c:pt>
                <c:pt idx="4">
                  <c:v>-11</c:v>
                </c:pt>
                <c:pt idx="5">
                  <c:v>-10</c:v>
                </c:pt>
                <c:pt idx="6">
                  <c:v>-9</c:v>
                </c:pt>
                <c:pt idx="7">
                  <c:v>-8</c:v>
                </c:pt>
                <c:pt idx="8">
                  <c:v>-7</c:v>
                </c:pt>
                <c:pt idx="9">
                  <c:v>-6</c:v>
                </c:pt>
                <c:pt idx="10">
                  <c:v>-5</c:v>
                </c:pt>
                <c:pt idx="11">
                  <c:v>-4</c:v>
                </c:pt>
                <c:pt idx="12">
                  <c:v>-3</c:v>
                </c:pt>
                <c:pt idx="13">
                  <c:v>-1.6</c:v>
                </c:pt>
                <c:pt idx="14">
                  <c:v>-1</c:v>
                </c:pt>
                <c:pt idx="15">
                  <c:v>0</c:v>
                </c:pt>
                <c:pt idx="16">
                  <c:v>1</c:v>
                </c:pt>
                <c:pt idx="17">
                  <c:v>2</c:v>
                </c:pt>
                <c:pt idx="18">
                  <c:v>3</c:v>
                </c:pt>
                <c:pt idx="19">
                  <c:v>4</c:v>
                </c:pt>
                <c:pt idx="20">
                  <c:v>5</c:v>
                </c:pt>
                <c:pt idx="21">
                  <c:v>6</c:v>
                </c:pt>
                <c:pt idx="22">
                  <c:v>7</c:v>
                </c:pt>
                <c:pt idx="23">
                  <c:v>8</c:v>
                </c:pt>
                <c:pt idx="24">
                  <c:v>9</c:v>
                </c:pt>
                <c:pt idx="25">
                  <c:v>10</c:v>
                </c:pt>
                <c:pt idx="26">
                  <c:v>11</c:v>
                </c:pt>
                <c:pt idx="27">
                  <c:v>12</c:v>
                </c:pt>
                <c:pt idx="28">
                  <c:v>13</c:v>
                </c:pt>
                <c:pt idx="29">
                  <c:v>14</c:v>
                </c:pt>
                <c:pt idx="30">
                  <c:v>15</c:v>
                </c:pt>
              </c:numCache>
            </c:numRef>
          </c:xVal>
          <c:yVal>
            <c:numRef>
              <c:f>'Step function'!$D$9:$D$39</c:f>
              <c:numCache>
                <c:formatCode>General</c:formatCode>
                <c:ptCount val="31"/>
                <c:pt idx="0">
                  <c:v>-0.30012139861427001</c:v>
                </c:pt>
                <c:pt idx="1">
                  <c:v>-0.30020008072877924</c:v>
                </c:pt>
                <c:pt idx="2">
                  <c:v>-0.30032968250500569</c:v>
                </c:pt>
                <c:pt idx="3">
                  <c:v>-0.30054302573358838</c:v>
                </c:pt>
                <c:pt idx="4">
                  <c:v>-0.30089386428055148</c:v>
                </c:pt>
                <c:pt idx="5">
                  <c:v>-0.30146985207721821</c:v>
                </c:pt>
                <c:pt idx="6">
                  <c:v>-0.30241290006763155</c:v>
                </c:pt>
                <c:pt idx="7">
                  <c:v>-0.30395004585835572</c:v>
                </c:pt>
                <c:pt idx="8">
                  <c:v>-0.30643741265795271</c:v>
                </c:pt>
                <c:pt idx="9">
                  <c:v>-0.31041544462778903</c:v>
                </c:pt>
                <c:pt idx="10">
                  <c:v>-0.316659612583577</c:v>
                </c:pt>
                <c:pt idx="11">
                  <c:v>-0.32617877859925831</c:v>
                </c:pt>
                <c:pt idx="12">
                  <c:v>-0.34006342560708558</c:v>
                </c:pt>
                <c:pt idx="13">
                  <c:v>-0.36808632943724739</c:v>
                </c:pt>
                <c:pt idx="14">
                  <c:v>-0.38291368544513293</c:v>
                </c:pt>
                <c:pt idx="15">
                  <c:v>-0.40980762113533153</c:v>
                </c:pt>
                <c:pt idx="16">
                  <c:v>-0.43670155682553025</c:v>
                </c:pt>
                <c:pt idx="17">
                  <c:v>-0.46055160685987517</c:v>
                </c:pt>
                <c:pt idx="18">
                  <c:v>-0.47955181666357755</c:v>
                </c:pt>
                <c:pt idx="19">
                  <c:v>-0.49343646367140481</c:v>
                </c:pt>
                <c:pt idx="20">
                  <c:v>-0.50295562968708618</c:v>
                </c:pt>
                <c:pt idx="21">
                  <c:v>-0.50919979764287404</c:v>
                </c:pt>
                <c:pt idx="22">
                  <c:v>-0.51317782961271041</c:v>
                </c:pt>
                <c:pt idx="23">
                  <c:v>-0.51566519641230735</c:v>
                </c:pt>
                <c:pt idx="24">
                  <c:v>-0.51720234220303152</c:v>
                </c:pt>
                <c:pt idx="25">
                  <c:v>-0.51814539019344485</c:v>
                </c:pt>
                <c:pt idx="26">
                  <c:v>-0.51872137799011164</c:v>
                </c:pt>
                <c:pt idx="27">
                  <c:v>-0.51907221653707469</c:v>
                </c:pt>
                <c:pt idx="28">
                  <c:v>-0.51928555976565738</c:v>
                </c:pt>
                <c:pt idx="29">
                  <c:v>-0.51941516154188383</c:v>
                </c:pt>
                <c:pt idx="30">
                  <c:v>-0.51949384365639306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1899-46DE-86DC-EF8B472BF0CE}"/>
            </c:ext>
          </c:extLst>
        </c:ser>
        <c:ser>
          <c:idx val="3"/>
          <c:order val="3"/>
          <c:spPr>
            <a:ln w="127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'Step function'!$D$41:$D$42</c:f>
              <c:numCache>
                <c:formatCode>General</c:formatCode>
                <c:ptCount val="2"/>
                <c:pt idx="0">
                  <c:v>-1.6</c:v>
                </c:pt>
                <c:pt idx="1">
                  <c:v>-1.6</c:v>
                </c:pt>
              </c:numCache>
            </c:numRef>
          </c:xVal>
          <c:yVal>
            <c:numRef>
              <c:f>'Step function'!$E$41:$E$42</c:f>
              <c:numCache>
                <c:formatCode>General</c:formatCode>
                <c:ptCount val="2"/>
                <c:pt idx="0">
                  <c:v>0.36808632943724739</c:v>
                </c:pt>
                <c:pt idx="1">
                  <c:v>-0.36808632943724739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1899-46DE-86DC-EF8B472BF0CE}"/>
            </c:ext>
          </c:extLst>
        </c:ser>
        <c:ser>
          <c:idx val="4"/>
          <c:order val="4"/>
          <c:spPr>
            <a:ln w="12700" cap="rnd">
              <a:solidFill>
                <a:schemeClr val="tx1"/>
              </a:solidFill>
              <a:prstDash val="dashDot"/>
              <a:round/>
            </a:ln>
            <a:effectLst/>
          </c:spPr>
          <c:marker>
            <c:symbol val="none"/>
          </c:marker>
          <c:xVal>
            <c:numRef>
              <c:f>'Step function'!$G$44:$G$45</c:f>
              <c:numCache>
                <c:formatCode>General</c:formatCode>
                <c:ptCount val="2"/>
                <c:pt idx="0">
                  <c:v>-16</c:v>
                </c:pt>
                <c:pt idx="1">
                  <c:v>16</c:v>
                </c:pt>
              </c:numCache>
            </c:numRef>
          </c:xVal>
          <c:yVal>
            <c:numRef>
              <c:f>'Step function'!$H$44:$H$45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1899-46DE-86DC-EF8B472BF0CE}"/>
            </c:ext>
          </c:extLst>
        </c:ser>
        <c:ser>
          <c:idx val="5"/>
          <c:order val="5"/>
          <c:spPr>
            <a:ln w="19050" cap="rnd">
              <a:solidFill>
                <a:schemeClr val="tx1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'Step function'!$G$47:$G$48</c:f>
              <c:numCache>
                <c:formatCode>0.00</c:formatCode>
                <c:ptCount val="2"/>
                <c:pt idx="0">
                  <c:v>-15</c:v>
                </c:pt>
                <c:pt idx="1">
                  <c:v>-15</c:v>
                </c:pt>
              </c:numCache>
            </c:numRef>
          </c:xVal>
          <c:yVal>
            <c:numRef>
              <c:f>'Step function'!$H$47:$H$48</c:f>
              <c:numCache>
                <c:formatCode>General</c:formatCode>
                <c:ptCount val="2"/>
                <c:pt idx="0">
                  <c:v>0.30012139861427001</c:v>
                </c:pt>
                <c:pt idx="1">
                  <c:v>-0.30012139861427001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64-4340-B2BE-51778822A5F3}"/>
            </c:ext>
          </c:extLst>
        </c:ser>
        <c:ser>
          <c:idx val="6"/>
          <c:order val="6"/>
          <c:spPr>
            <a:ln w="19050" cap="rnd">
              <a:solidFill>
                <a:schemeClr val="tx1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'Step function'!$J$47:$J$48</c:f>
              <c:numCache>
                <c:formatCode>0.00</c:formatCode>
                <c:ptCount val="2"/>
                <c:pt idx="0">
                  <c:v>15</c:v>
                </c:pt>
                <c:pt idx="1">
                  <c:v>15</c:v>
                </c:pt>
              </c:numCache>
            </c:numRef>
          </c:xVal>
          <c:yVal>
            <c:numRef>
              <c:f>'Step function'!$K$47:$K$48</c:f>
              <c:numCache>
                <c:formatCode>General</c:formatCode>
                <c:ptCount val="2"/>
                <c:pt idx="0">
                  <c:v>0.51949384365639317</c:v>
                </c:pt>
                <c:pt idx="1">
                  <c:v>-0.51949384365639306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7364-4340-B2BE-51778822A5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52327584"/>
        <c:axId val="1352324672"/>
      </c:scatterChart>
      <c:valAx>
        <c:axId val="1352309280"/>
        <c:scaling>
          <c:orientation val="minMax"/>
          <c:max val="17"/>
          <c:min val="-16"/>
        </c:scaling>
        <c:delete val="0"/>
        <c:axPos val="b"/>
        <c:numFmt formatCode="General" sourceLinked="1"/>
        <c:majorTickMark val="none"/>
        <c:minorTickMark val="none"/>
        <c:tickLblPos val="none"/>
        <c:spPr>
          <a:noFill/>
          <a:ln w="25400" cap="flat" cmpd="sng" algn="ctr">
            <a:solidFill>
              <a:schemeClr val="tx1"/>
            </a:solidFill>
            <a:round/>
            <a:tailEnd type="triangle" w="lg" len="lg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FI"/>
          </a:p>
        </c:txPr>
        <c:crossAx val="1352318432"/>
        <c:crosses val="autoZero"/>
        <c:crossBetween val="midCat"/>
      </c:valAx>
      <c:valAx>
        <c:axId val="1352318432"/>
        <c:scaling>
          <c:orientation val="minMax"/>
          <c:max val="1.1000000000000001"/>
          <c:min val="0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i-FI"/>
                  <a:t>Wind velocity, </a:t>
                </a:r>
                <a:r>
                  <a:rPr lang="fi-FI" i="1"/>
                  <a:t>U</a:t>
                </a:r>
                <a:r>
                  <a:rPr lang="fi-FI"/>
                  <a:t>/</a:t>
                </a:r>
                <a:r>
                  <a:rPr lang="fi-FI" i="1"/>
                  <a:t>U</a:t>
                </a:r>
                <a:r>
                  <a:rPr lang="fi-FI" baseline="-25000"/>
                  <a:t>∞</a:t>
                </a:r>
              </a:p>
            </c:rich>
          </c:tx>
          <c:layout>
            <c:manualLayout>
              <c:xMode val="edge"/>
              <c:yMode val="edge"/>
              <c:x val="8.8183421516754845E-3"/>
              <c:y val="0.2876038932633420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FI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25400" cap="flat" cmpd="sng" algn="ctr">
            <a:solidFill>
              <a:schemeClr val="tx1"/>
            </a:solidFill>
            <a:round/>
            <a:tailEnd type="triangle" w="lg" len="lg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FI"/>
          </a:p>
        </c:txPr>
        <c:crossAx val="1352309280"/>
        <c:crossesAt val="-16"/>
        <c:crossBetween val="midCat"/>
      </c:valAx>
      <c:valAx>
        <c:axId val="1352324672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one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FI"/>
          </a:p>
        </c:txPr>
        <c:crossAx val="1352327584"/>
        <c:crosses val="max"/>
        <c:crossBetween val="midCat"/>
      </c:valAx>
      <c:valAx>
        <c:axId val="135232758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352324672"/>
        <c:crossesAt val="-0.60000000000000009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400"/>
      </a:pPr>
      <a:endParaRPr lang="en-FI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strRef>
              <c:f>'CP and CT'!$C$2</c:f>
              <c:strCache>
                <c:ptCount val="1"/>
                <c:pt idx="0">
                  <c:v>Cp</c:v>
                </c:pt>
              </c:strCache>
            </c:strRef>
          </c:tx>
          <c:spPr>
            <a:ln w="254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'CP and CT'!$B$3:$B$23</c:f>
              <c:numCache>
                <c:formatCode>General</c:formatCode>
                <c:ptCount val="21"/>
                <c:pt idx="0">
                  <c:v>0</c:v>
                </c:pt>
                <c:pt idx="1">
                  <c:v>0.05</c:v>
                </c:pt>
                <c:pt idx="2">
                  <c:v>0.1</c:v>
                </c:pt>
                <c:pt idx="3">
                  <c:v>0.15</c:v>
                </c:pt>
                <c:pt idx="4">
                  <c:v>0.2</c:v>
                </c:pt>
                <c:pt idx="5">
                  <c:v>0.25</c:v>
                </c:pt>
                <c:pt idx="6">
                  <c:v>0.3</c:v>
                </c:pt>
                <c:pt idx="7">
                  <c:v>0.35</c:v>
                </c:pt>
                <c:pt idx="8">
                  <c:v>0.4</c:v>
                </c:pt>
                <c:pt idx="9">
                  <c:v>0.45</c:v>
                </c:pt>
                <c:pt idx="10">
                  <c:v>0.5</c:v>
                </c:pt>
                <c:pt idx="11">
                  <c:v>0.55000000000000004</c:v>
                </c:pt>
                <c:pt idx="12">
                  <c:v>0.6</c:v>
                </c:pt>
                <c:pt idx="13">
                  <c:v>0.65</c:v>
                </c:pt>
                <c:pt idx="14">
                  <c:v>0.7</c:v>
                </c:pt>
                <c:pt idx="15">
                  <c:v>0.75</c:v>
                </c:pt>
                <c:pt idx="16">
                  <c:v>0.8</c:v>
                </c:pt>
                <c:pt idx="17">
                  <c:v>0.85</c:v>
                </c:pt>
                <c:pt idx="18">
                  <c:v>0.9</c:v>
                </c:pt>
                <c:pt idx="19">
                  <c:v>0.95</c:v>
                </c:pt>
                <c:pt idx="20">
                  <c:v>1</c:v>
                </c:pt>
              </c:numCache>
            </c:numRef>
          </c:xVal>
          <c:yVal>
            <c:numRef>
              <c:f>'CP and CT'!$C$3:$C$23</c:f>
              <c:numCache>
                <c:formatCode>General</c:formatCode>
                <c:ptCount val="21"/>
                <c:pt idx="0">
                  <c:v>0</c:v>
                </c:pt>
                <c:pt idx="1">
                  <c:v>0.18049999999999999</c:v>
                </c:pt>
                <c:pt idx="2">
                  <c:v>0.32400000000000007</c:v>
                </c:pt>
                <c:pt idx="3">
                  <c:v>0.43349999999999994</c:v>
                </c:pt>
                <c:pt idx="4">
                  <c:v>0.51200000000000012</c:v>
                </c:pt>
                <c:pt idx="5">
                  <c:v>0.5625</c:v>
                </c:pt>
                <c:pt idx="6">
                  <c:v>0.58799999999999986</c:v>
                </c:pt>
                <c:pt idx="7">
                  <c:v>0.59150000000000003</c:v>
                </c:pt>
                <c:pt idx="8">
                  <c:v>0.57599999999999996</c:v>
                </c:pt>
                <c:pt idx="9">
                  <c:v>0.5445000000000001</c:v>
                </c:pt>
                <c:pt idx="10">
                  <c:v>0.5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A16-4D37-B870-7CC0C375DDFE}"/>
            </c:ext>
          </c:extLst>
        </c:ser>
        <c:ser>
          <c:idx val="1"/>
          <c:order val="1"/>
          <c:tx>
            <c:strRef>
              <c:f>'CP and CT'!$D$2</c:f>
              <c:strCache>
                <c:ptCount val="1"/>
                <c:pt idx="0">
                  <c:v>CT</c:v>
                </c:pt>
              </c:strCache>
            </c:strRef>
          </c:tx>
          <c:spPr>
            <a:ln w="25400" cap="rnd">
              <a:solidFill>
                <a:schemeClr val="tx1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'CP and CT'!$B$3:$B$23</c:f>
              <c:numCache>
                <c:formatCode>General</c:formatCode>
                <c:ptCount val="21"/>
                <c:pt idx="0">
                  <c:v>0</c:v>
                </c:pt>
                <c:pt idx="1">
                  <c:v>0.05</c:v>
                </c:pt>
                <c:pt idx="2">
                  <c:v>0.1</c:v>
                </c:pt>
                <c:pt idx="3">
                  <c:v>0.15</c:v>
                </c:pt>
                <c:pt idx="4">
                  <c:v>0.2</c:v>
                </c:pt>
                <c:pt idx="5">
                  <c:v>0.25</c:v>
                </c:pt>
                <c:pt idx="6">
                  <c:v>0.3</c:v>
                </c:pt>
                <c:pt idx="7">
                  <c:v>0.35</c:v>
                </c:pt>
                <c:pt idx="8">
                  <c:v>0.4</c:v>
                </c:pt>
                <c:pt idx="9">
                  <c:v>0.45</c:v>
                </c:pt>
                <c:pt idx="10">
                  <c:v>0.5</c:v>
                </c:pt>
                <c:pt idx="11">
                  <c:v>0.55000000000000004</c:v>
                </c:pt>
                <c:pt idx="12">
                  <c:v>0.6</c:v>
                </c:pt>
                <c:pt idx="13">
                  <c:v>0.65</c:v>
                </c:pt>
                <c:pt idx="14">
                  <c:v>0.7</c:v>
                </c:pt>
                <c:pt idx="15">
                  <c:v>0.75</c:v>
                </c:pt>
                <c:pt idx="16">
                  <c:v>0.8</c:v>
                </c:pt>
                <c:pt idx="17">
                  <c:v>0.85</c:v>
                </c:pt>
                <c:pt idx="18">
                  <c:v>0.9</c:v>
                </c:pt>
                <c:pt idx="19">
                  <c:v>0.95</c:v>
                </c:pt>
                <c:pt idx="20">
                  <c:v>1</c:v>
                </c:pt>
              </c:numCache>
            </c:numRef>
          </c:xVal>
          <c:yVal>
            <c:numRef>
              <c:f>'CP and CT'!$D$3:$D$23</c:f>
              <c:numCache>
                <c:formatCode>General</c:formatCode>
                <c:ptCount val="21"/>
                <c:pt idx="0">
                  <c:v>0</c:v>
                </c:pt>
                <c:pt idx="1">
                  <c:v>0.19</c:v>
                </c:pt>
                <c:pt idx="2">
                  <c:v>0.36000000000000004</c:v>
                </c:pt>
                <c:pt idx="3">
                  <c:v>0.51</c:v>
                </c:pt>
                <c:pt idx="4">
                  <c:v>0.64000000000000012</c:v>
                </c:pt>
                <c:pt idx="5">
                  <c:v>0.75</c:v>
                </c:pt>
                <c:pt idx="6">
                  <c:v>0.84</c:v>
                </c:pt>
                <c:pt idx="7">
                  <c:v>0.90999999999999992</c:v>
                </c:pt>
                <c:pt idx="8">
                  <c:v>0.96018251128053522</c:v>
                </c:pt>
                <c:pt idx="9">
                  <c:v>1.0040599035319746</c:v>
                </c:pt>
                <c:pt idx="10">
                  <c:v>1.0557169752606193</c:v>
                </c:pt>
                <c:pt idx="11">
                  <c:v>1.1151537264664695</c:v>
                </c:pt>
                <c:pt idx="12">
                  <c:v>1.1823701571495253</c:v>
                </c:pt>
                <c:pt idx="13">
                  <c:v>1.257366267309787</c:v>
                </c:pt>
                <c:pt idx="14">
                  <c:v>1.3401420569472537</c:v>
                </c:pt>
                <c:pt idx="15">
                  <c:v>1.4306975260619264</c:v>
                </c:pt>
                <c:pt idx="16">
                  <c:v>1.5290326746538043</c:v>
                </c:pt>
                <c:pt idx="17">
                  <c:v>1.6351475027228877</c:v>
                </c:pt>
                <c:pt idx="18">
                  <c:v>1.7490420102691768</c:v>
                </c:pt>
                <c:pt idx="19">
                  <c:v>1.8707161972926714</c:v>
                </c:pt>
                <c:pt idx="20">
                  <c:v>2.0001700637933717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A16-4D37-B870-7CC0C375DD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60254319"/>
        <c:axId val="260240175"/>
      </c:scatterChart>
      <c:valAx>
        <c:axId val="260254319"/>
        <c:scaling>
          <c:orientation val="minMax"/>
          <c:max val="1.1000000000000001"/>
          <c:min val="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i-FI"/>
                  <a:t>Axial induction factor </a:t>
                </a:r>
                <a:r>
                  <a:rPr lang="fi-FI" i="1"/>
                  <a:t>a</a:t>
                </a:r>
                <a:r>
                  <a:rPr lang="fi-FI"/>
                  <a:t>, -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FI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25400" cap="flat" cmpd="sng" algn="ctr">
            <a:solidFill>
              <a:schemeClr val="tx1"/>
            </a:solidFill>
            <a:round/>
            <a:tailEnd type="triangle" w="lg" len="lg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FI"/>
          </a:p>
        </c:txPr>
        <c:crossAx val="260240175"/>
        <c:crosses val="autoZero"/>
        <c:crossBetween val="midCat"/>
      </c:valAx>
      <c:valAx>
        <c:axId val="260240175"/>
        <c:scaling>
          <c:orientation val="minMax"/>
          <c:max val="2.1"/>
          <c:min val="0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i-FI" i="1"/>
                  <a:t>C</a:t>
                </a:r>
                <a:r>
                  <a:rPr lang="fi-FI" baseline="-25000"/>
                  <a:t>p</a:t>
                </a:r>
                <a:r>
                  <a:rPr lang="fi-FI"/>
                  <a:t> and </a:t>
                </a:r>
                <a:r>
                  <a:rPr lang="fi-FI" i="1"/>
                  <a:t>C</a:t>
                </a:r>
                <a:r>
                  <a:rPr lang="fi-FI" baseline="-25000"/>
                  <a:t>T</a:t>
                </a:r>
              </a:p>
            </c:rich>
          </c:tx>
          <c:layout>
            <c:manualLayout>
              <c:xMode val="edge"/>
              <c:yMode val="edge"/>
              <c:x val="2.5457438345266509E-2"/>
              <c:y val="0.3512093425030731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FI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25400" cap="flat" cmpd="sng" algn="ctr">
            <a:solidFill>
              <a:schemeClr val="tx1"/>
            </a:solidFill>
            <a:round/>
            <a:tailEnd type="triangle" w="lg" len="lg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FI"/>
          </a:p>
        </c:txPr>
        <c:crossAx val="26025431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200">
          <a:solidFill>
            <a:sysClr val="windowText" lastClr="000000"/>
          </a:solidFill>
        </a:defRPr>
      </a:pPr>
      <a:endParaRPr lang="en-FI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strRef>
              <c:f>'CP and CT'!$C$2</c:f>
              <c:strCache>
                <c:ptCount val="1"/>
                <c:pt idx="0">
                  <c:v>Cp</c:v>
                </c:pt>
              </c:strCache>
            </c:strRef>
          </c:tx>
          <c:spPr>
            <a:ln w="254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'CP and CT'!$C$27:$C$1000</c:f>
              <c:numCache>
                <c:formatCode>General</c:formatCode>
                <c:ptCount val="974"/>
                <c:pt idx="0">
                  <c:v>6.9282401808522427E-6</c:v>
                </c:pt>
                <c:pt idx="1">
                  <c:v>6.9725052275100615E-3</c:v>
                </c:pt>
                <c:pt idx="2">
                  <c:v>1.401410429598012E-2</c:v>
                </c:pt>
                <c:pt idx="3">
                  <c:v>2.1133925822769923E-2</c:v>
                </c:pt>
                <c:pt idx="4">
                  <c:v>2.8334263213399553E-2</c:v>
                </c:pt>
                <c:pt idx="5">
                  <c:v>3.5617508100958359E-2</c:v>
                </c:pt>
                <c:pt idx="6">
                  <c:v>4.2986155907975096E-2</c:v>
                </c:pt>
                <c:pt idx="7">
                  <c:v>5.0442811801355132E-2</c:v>
                </c:pt>
                <c:pt idx="8">
                  <c:v>5.7990197073804033E-2</c:v>
                </c:pt>
                <c:pt idx="9">
                  <c:v>6.5631155988487289E-2</c:v>
                </c:pt>
                <c:pt idx="10">
                  <c:v>7.3368663127392195E-2</c:v>
                </c:pt>
                <c:pt idx="11">
                  <c:v>8.1205831288002364E-2</c:v>
                </c:pt>
                <c:pt idx="12">
                  <c:v>8.9145919977533322E-2</c:v>
                </c:pt>
                <c:pt idx="13">
                  <c:v>9.7192344559165714E-2</c:v>
                </c:pt>
                <c:pt idx="14">
                  <c:v>0.10534868611053594</c:v>
                </c:pt>
                <c:pt idx="15">
                  <c:v>0.11361870206127829</c:v>
                </c:pt>
                <c:pt idx="16">
                  <c:v>0.122006337683771</c:v>
                </c:pt>
                <c:pt idx="17">
                  <c:v>0.13051573851952258</c:v>
                </c:pt>
                <c:pt idx="18">
                  <c:v>0.13915126383299467</c:v>
                </c:pt>
                <c:pt idx="19">
                  <c:v>0.14791750119523298</c:v>
                </c:pt>
                <c:pt idx="20">
                  <c:v>0.15681928231166858</c:v>
                </c:pt>
                <c:pt idx="21">
                  <c:v>0.16586170022205132</c:v>
                </c:pt>
                <c:pt idx="22">
                  <c:v>0.17505012801595385</c:v>
                </c:pt>
                <c:pt idx="23">
                  <c:v>0.18439023922491007</c:v>
                </c:pt>
                <c:pt idx="24">
                  <c:v>0.19388803007238917</c:v>
                </c:pt>
                <c:pt idx="25">
                  <c:v>0.20354984378583602</c:v>
                </c:pt>
                <c:pt idx="26">
                  <c:v>0.2133823972014372</c:v>
                </c:pt>
                <c:pt idx="27">
                  <c:v>0.2233928099226283</c:v>
                </c:pt>
                <c:pt idx="28">
                  <c:v>0.23358863632835669</c:v>
                </c:pt>
                <c:pt idx="29">
                  <c:v>0.24397790076751066</c:v>
                </c:pt>
                <c:pt idx="30">
                  <c:v>0.25456913632272238</c:v>
                </c:pt>
                <c:pt idx="31">
                  <c:v>0.26537142758105253</c:v>
                </c:pt>
                <c:pt idx="32">
                  <c:v>0.27639445791229322</c:v>
                </c:pt>
                <c:pt idx="33">
                  <c:v>0.28764856182940579</c:v>
                </c:pt>
                <c:pt idx="34">
                  <c:v>0.29914478309200121</c:v>
                </c:pt>
                <c:pt idx="35">
                  <c:v>0.3108949393151843</c:v>
                </c:pt>
                <c:pt idx="36">
                  <c:v>0.32291169396555819</c:v>
                </c:pt>
                <c:pt idx="37">
                  <c:v>0.33520863676733254</c:v>
                </c:pt>
                <c:pt idx="38">
                  <c:v>0.34780037370886818</c:v>
                </c:pt>
                <c:pt idx="39">
                  <c:v>0.36070262803912018</c:v>
                </c:pt>
                <c:pt idx="40">
                  <c:v>0.37393235388128532</c:v>
                </c:pt>
                <c:pt idx="41">
                  <c:v>0.38750786437604368</c:v>
                </c:pt>
                <c:pt idx="42">
                  <c:v>0.40144897660995627</c:v>
                </c:pt>
                <c:pt idx="43">
                  <c:v>0.41577717599929936</c:v>
                </c:pt>
                <c:pt idx="44">
                  <c:v>0.43051580330310496</c:v>
                </c:pt>
                <c:pt idx="45">
                  <c:v>0.44569026805311979</c:v>
                </c:pt>
                <c:pt idx="46">
                  <c:v>0.46132829294074479</c:v>
                </c:pt>
                <c:pt idx="47">
                  <c:v>0.47746019462749772</c:v>
                </c:pt>
                <c:pt idx="48">
                  <c:v>0.49411920759264238</c:v>
                </c:pt>
                <c:pt idx="49">
                  <c:v>0.51134185905965801</c:v>
                </c:pt>
                <c:pt idx="50">
                  <c:v>0.52916840483160033</c:v>
                </c:pt>
                <c:pt idx="51">
                  <c:v>0.5476433381187702</c:v>
                </c:pt>
                <c:pt idx="52">
                  <c:v>0.56681598630017171</c:v>
                </c:pt>
                <c:pt idx="53">
                  <c:v>0.58674121421022918</c:v>
                </c:pt>
                <c:pt idx="54">
                  <c:v>0.60748025723808941</c:v>
                </c:pt>
                <c:pt idx="55">
                  <c:v>0.62910171361523581</c:v>
                </c:pt>
                <c:pt idx="56">
                  <c:v>0.65168273322697134</c:v>
                </c:pt>
                <c:pt idx="57">
                  <c:v>0.67531045078184226</c:v>
                </c:pt>
                <c:pt idx="58">
                  <c:v>0.70008372515160022</c:v>
                </c:pt>
                <c:pt idx="59">
                  <c:v>0.72611526549508065</c:v>
                </c:pt>
                <c:pt idx="60">
                  <c:v>0.75353425034224475</c:v>
                </c:pt>
                <c:pt idx="61">
                  <c:v>0.78248958097975108</c:v>
                </c:pt>
                <c:pt idx="62">
                  <c:v>0.81315395946806168</c:v>
                </c:pt>
                <c:pt idx="63">
                  <c:v>0.84572905080452576</c:v>
                </c:pt>
                <c:pt idx="64">
                  <c:v>0.88045208791461105</c:v>
                </c:pt>
                <c:pt idx="65">
                  <c:v>0.91760442261862474</c:v>
                </c:pt>
                <c:pt idx="66">
                  <c:v>0.95752273994110493</c:v>
                </c:pt>
                <c:pt idx="67">
                  <c:v>1.0006139770444336</c:v>
                </c:pt>
                <c:pt idx="68">
                  <c:v>1.047375488532067</c:v>
                </c:pt>
                <c:pt idx="69">
                  <c:v>1.0984227918858729</c:v>
                </c:pt>
                <c:pt idx="70">
                  <c:v>1.1545285143394199</c:v>
                </c:pt>
                <c:pt idx="71">
                  <c:v>1.2166783198639113</c:v>
                </c:pt>
                <c:pt idx="72">
                  <c:v>1.2861533362495332</c:v>
                </c:pt>
                <c:pt idx="73">
                  <c:v>1.3646553513756039</c:v>
                </c:pt>
                <c:pt idx="74">
                  <c:v>1.4545037924654101</c:v>
                </c:pt>
                <c:pt idx="75">
                  <c:v>1.5589588970454382</c:v>
                </c:pt>
                <c:pt idx="76">
                  <c:v>1.6827794378276468</c:v>
                </c:pt>
                <c:pt idx="77">
                  <c:v>1.8332473029734029</c:v>
                </c:pt>
                <c:pt idx="78">
                  <c:v>2.0222051070048073</c:v>
                </c:pt>
                <c:pt idx="79">
                  <c:v>2.2705546373466339</c:v>
                </c:pt>
                <c:pt idx="80">
                  <c:v>2.619736663650031</c:v>
                </c:pt>
                <c:pt idx="81">
                  <c:v>3.168160457745854</c:v>
                </c:pt>
                <c:pt idx="82">
                  <c:v>4.2403330803713111</c:v>
                </c:pt>
                <c:pt idx="83">
                  <c:v>8.5873334758058881</c:v>
                </c:pt>
                <c:pt idx="84">
                  <c:v>8.8600104930500123</c:v>
                </c:pt>
                <c:pt idx="85">
                  <c:v>9.1601446913262592</c:v>
                </c:pt>
                <c:pt idx="86">
                  <c:v>9.4926873118940041</c:v>
                </c:pt>
                <c:pt idx="87">
                  <c:v>9.863937503920436</c:v>
                </c:pt>
                <c:pt idx="88">
                  <c:v>10.282054116158388</c:v>
                </c:pt>
                <c:pt idx="89">
                  <c:v>10.757826986838401</c:v>
                </c:pt>
                <c:pt idx="90">
                  <c:v>11.305879098940849</c:v>
                </c:pt>
                <c:pt idx="91">
                  <c:v>11.946616390424952</c:v>
                </c:pt>
                <c:pt idx="92">
                  <c:v>12.709545240907607</c:v>
                </c:pt>
                <c:pt idx="93">
                  <c:v>13.639258296665528</c:v>
                </c:pt>
                <c:pt idx="94">
                  <c:v>14.807063117813183</c:v>
                </c:pt>
                <c:pt idx="95">
                  <c:v>16.335853836981308</c:v>
                </c:pt>
                <c:pt idx="96">
                  <c:v>18.460764269867902</c:v>
                </c:pt>
              </c:numCache>
            </c:numRef>
          </c:xVal>
          <c:yVal>
            <c:numRef>
              <c:f>'CP and CT'!$D$27:$D$1000</c:f>
              <c:numCache>
                <c:formatCode>General</c:formatCode>
                <c:ptCount val="974"/>
                <c:pt idx="0">
                  <c:v>0</c:v>
                </c:pt>
                <c:pt idx="1">
                  <c:v>6.0020415400842408E-3</c:v>
                </c:pt>
                <c:pt idx="2">
                  <c:v>1.1990382502396597E-2</c:v>
                </c:pt>
                <c:pt idx="3">
                  <c:v>1.7971329580157246E-2</c:v>
                </c:pt>
                <c:pt idx="4">
                  <c:v>2.394519812795121E-2</c:v>
                </c:pt>
                <c:pt idx="5">
                  <c:v>2.9912312501980707E-2</c:v>
                </c:pt>
                <c:pt idx="6">
                  <c:v>3.5873006468691321E-2</c:v>
                </c:pt>
                <c:pt idx="7">
                  <c:v>4.1827623638037027E-2</c:v>
                </c:pt>
                <c:pt idx="8">
                  <c:v>4.7776517914767863E-2</c:v>
                </c:pt>
                <c:pt idx="9">
                  <c:v>5.3720053975849405E-2</c:v>
                </c:pt>
                <c:pt idx="10">
                  <c:v>5.9658607778841841E-2</c:v>
                </c:pt>
                <c:pt idx="11">
                  <c:v>6.5592567101501562E-2</c:v>
                </c:pt>
                <c:pt idx="12">
                  <c:v>7.1522332112820386E-2</c:v>
                </c:pt>
                <c:pt idx="13">
                  <c:v>7.7448315980612747E-2</c:v>
                </c:pt>
                <c:pt idx="14">
                  <c:v>8.3370945516827388E-2</c:v>
                </c:pt>
                <c:pt idx="15">
                  <c:v>8.9290661865631976E-2</c:v>
                </c:pt>
                <c:pt idx="16">
                  <c:v>9.5207921233422838E-2</c:v>
                </c:pt>
                <c:pt idx="17">
                  <c:v>0.10112319567015532</c:v>
                </c:pt>
                <c:pt idx="18">
                  <c:v>0.10703697389996353</c:v>
                </c:pt>
                <c:pt idx="19">
                  <c:v>0.11294976221004049</c:v>
                </c:pt>
                <c:pt idx="20">
                  <c:v>0.11886208539924148</c:v>
                </c:pt>
                <c:pt idx="21">
                  <c:v>0.12477448779376278</c:v>
                </c:pt>
                <c:pt idx="22">
                  <c:v>0.13068753433443311</c:v>
                </c:pt>
                <c:pt idx="23">
                  <c:v>0.13660181174211916</c:v>
                </c:pt>
                <c:pt idx="24">
                  <c:v>0.14251792976857733</c:v>
                </c:pt>
                <c:pt idx="25">
                  <c:v>0.14843652253995535</c:v>
                </c:pt>
                <c:pt idx="26">
                  <c:v>0.15435825000177145</c:v>
                </c:pt>
                <c:pt idx="27">
                  <c:v>0.16028379947498381</c:v>
                </c:pt>
                <c:pt idx="28">
                  <c:v>0.16621388733310016</c:v>
                </c:pt>
                <c:pt idx="29">
                  <c:v>0.17214926081284265</c:v>
                </c:pt>
                <c:pt idx="30">
                  <c:v>0.17809069997082225</c:v>
                </c:pt>
                <c:pt idx="31">
                  <c:v>0.18403901980133786</c:v>
                </c:pt>
                <c:pt idx="32">
                  <c:v>0.18999507253136919</c:v>
                </c:pt>
                <c:pt idx="33">
                  <c:v>0.19595975011143255</c:v>
                </c:pt>
                <c:pt idx="34">
                  <c:v>0.20193398692306724</c:v>
                </c:pt>
                <c:pt idx="35">
                  <c:v>0.20791876272609189</c:v>
                </c:pt>
                <c:pt idx="36">
                  <c:v>0.21391510587238394</c:v>
                </c:pt>
                <c:pt idx="37">
                  <c:v>0.21992409681594161</c:v>
                </c:pt>
                <c:pt idx="38">
                  <c:v>0.22594687195337473</c:v>
                </c:pt>
                <c:pt idx="39">
                  <c:v>0.23198462783339943</c:v>
                </c:pt>
                <c:pt idx="40">
                  <c:v>0.23803862577984175</c:v>
                </c:pt>
                <c:pt idx="41">
                  <c:v>0.24411019697846587</c:v>
                </c:pt>
                <c:pt idx="42">
                  <c:v>0.2502007480860961</c:v>
                </c:pt>
                <c:pt idx="43">
                  <c:v>0.2563117674287142</c:v>
                </c:pt>
                <c:pt idx="44">
                  <c:v>0.26244483186612638</c:v>
                </c:pt>
                <c:pt idx="45">
                  <c:v>0.26860161441279723</c:v>
                </c:pt>
                <c:pt idx="46">
                  <c:v>0.27478389271923792</c:v>
                </c:pt>
                <c:pt idx="47">
                  <c:v>0.28099355853577268</c:v>
                </c:pt>
                <c:pt idx="48">
                  <c:v>0.28723262830147767</c:v>
                </c:pt>
                <c:pt idx="49">
                  <c:v>0.29350325502647123</c:v>
                </c:pt>
                <c:pt idx="50">
                  <c:v>0.29980774166607876</c:v>
                </c:pt>
                <c:pt idx="51">
                  <c:v>0.30614855622281678</c:v>
                </c:pt>
                <c:pt idx="52">
                  <c:v>0.31252834885755071</c:v>
                </c:pt>
                <c:pt idx="53">
                  <c:v>0.31894997134720443</c:v>
                </c:pt>
                <c:pt idx="54">
                  <c:v>0.3254164992956195</c:v>
                </c:pt>
                <c:pt idx="55">
                  <c:v>0.33193125759071807</c:v>
                </c:pt>
                <c:pt idx="56">
                  <c:v>0.33849784970909003</c:v>
                </c:pt>
                <c:pt idx="57">
                  <c:v>0.34512019160633622</c:v>
                </c:pt>
                <c:pt idx="58">
                  <c:v>0.35180255110538855</c:v>
                </c:pt>
                <c:pt idx="59">
                  <c:v>0.35854959391905689</c:v>
                </c:pt>
                <c:pt idx="60">
                  <c:v>0.36536643773272892</c:v>
                </c:pt>
                <c:pt idx="61">
                  <c:v>0.37225871615251355</c:v>
                </c:pt>
                <c:pt idx="62">
                  <c:v>0.37923265482521812</c:v>
                </c:pt>
                <c:pt idx="63">
                  <c:v>0.3862951627067433</c:v>
                </c:pt>
                <c:pt idx="64">
                  <c:v>0.39345394236202824</c:v>
                </c:pt>
                <c:pt idx="65">
                  <c:v>0.40071762442322451</c:v>
                </c:pt>
                <c:pt idx="66">
                  <c:v>0.40809593306277775</c:v>
                </c:pt>
                <c:pt idx="67">
                  <c:v>0.41559989178456402</c:v>
                </c:pt>
                <c:pt idx="68">
                  <c:v>0.42324208235679678</c:v>
                </c:pt>
                <c:pt idx="69">
                  <c:v>0.43103697487823045</c:v>
                </c:pt>
                <c:pt idx="70">
                  <c:v>0.43900135472241852</c:v>
                </c:pt>
                <c:pt idx="71">
                  <c:v>0.4471548840293838</c:v>
                </c:pt>
                <c:pt idx="72">
                  <c:v>0.45552085427491279</c:v>
                </c:pt>
                <c:pt idx="73">
                  <c:v>0.46412721725439571</c:v>
                </c:pt>
                <c:pt idx="74">
                  <c:v>0.47300803404053371</c:v>
                </c:pt>
                <c:pt idx="75">
                  <c:v>0.48220557394045871</c:v>
                </c:pt>
                <c:pt idx="76">
                  <c:v>0.49177346790060839</c:v>
                </c:pt>
                <c:pt idx="77">
                  <c:v>0.50178166315188921</c:v>
                </c:pt>
                <c:pt idx="78">
                  <c:v>0.51232466064965354</c:v>
                </c:pt>
                <c:pt idx="79">
                  <c:v>0.52353625916231972</c:v>
                </c:pt>
                <c:pt idx="80">
                  <c:v>0.53561875036474649</c:v>
                </c:pt>
                <c:pt idx="81">
                  <c:v>0.54890998250071243</c:v>
                </c:pt>
                <c:pt idx="82">
                  <c:v>0.56408060774498392</c:v>
                </c:pt>
                <c:pt idx="83">
                  <c:v>0.58315440042806344</c:v>
                </c:pt>
                <c:pt idx="84">
                  <c:v>0.58362215735480338</c:v>
                </c:pt>
                <c:pt idx="85">
                  <c:v>0.58409638864009128</c:v>
                </c:pt>
                <c:pt idx="86">
                  <c:v>0.58457755661222188</c:v>
                </c:pt>
                <c:pt idx="87">
                  <c:v>0.58506619211612354</c:v>
                </c:pt>
                <c:pt idx="88">
                  <c:v>0.58556291090319912</c:v>
                </c:pt>
                <c:pt idx="89">
                  <c:v>0.58606843570461353</c:v>
                </c:pt>
                <c:pt idx="90">
                  <c:v>0.58658362667975317</c:v>
                </c:pt>
                <c:pt idx="91">
                  <c:v>0.58710952464308475</c:v>
                </c:pt>
                <c:pt idx="92">
                  <c:v>0.58764741456120828</c:v>
                </c:pt>
                <c:pt idx="93">
                  <c:v>0.58819892282432906</c:v>
                </c:pt>
                <c:pt idx="94">
                  <c:v>0.58876617426577393</c:v>
                </c:pt>
                <c:pt idx="95">
                  <c:v>0.58935206341458435</c:v>
                </c:pt>
                <c:pt idx="96">
                  <c:v>0.58996076791145458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BE6-44F1-9C75-144341B2EF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60254319"/>
        <c:axId val="260240175"/>
      </c:scatterChart>
      <c:valAx>
        <c:axId val="260254319"/>
        <c:scaling>
          <c:orientation val="minMax"/>
          <c:max val="11"/>
          <c:min val="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i-FI"/>
                  <a:t>Tip</a:t>
                </a:r>
                <a:r>
                  <a:rPr lang="fi-FI" baseline="0"/>
                  <a:t> speed ratio, -</a:t>
                </a:r>
                <a:endParaRPr lang="fi-FI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FI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25400" cap="flat" cmpd="sng" algn="ctr">
            <a:solidFill>
              <a:schemeClr val="tx1"/>
            </a:solidFill>
            <a:round/>
            <a:tailEnd type="triangle" w="lg" len="lg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FI"/>
          </a:p>
        </c:txPr>
        <c:crossAx val="260240175"/>
        <c:crosses val="autoZero"/>
        <c:crossBetween val="midCat"/>
      </c:valAx>
      <c:valAx>
        <c:axId val="260240175"/>
        <c:scaling>
          <c:orientation val="minMax"/>
          <c:max val="1.1000000000000001"/>
          <c:min val="0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i-FI" i="1"/>
                  <a:t>C</a:t>
                </a:r>
                <a:r>
                  <a:rPr lang="fi-FI" baseline="-25000"/>
                  <a:t>p</a:t>
                </a:r>
                <a:r>
                  <a:rPr lang="fi-FI"/>
                  <a:t> </a:t>
                </a:r>
                <a:endParaRPr lang="fi-FI" baseline="-25000"/>
              </a:p>
            </c:rich>
          </c:tx>
          <c:layout>
            <c:manualLayout>
              <c:xMode val="edge"/>
              <c:yMode val="edge"/>
              <c:x val="2.8639618138424822E-2"/>
              <c:y val="0.3807452074819761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FI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25400" cap="flat" cmpd="sng" algn="ctr">
            <a:solidFill>
              <a:schemeClr val="tx1"/>
            </a:solidFill>
            <a:round/>
            <a:tailEnd type="triangle" w="lg" len="lg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FI"/>
          </a:p>
        </c:txPr>
        <c:crossAx val="26025431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200">
          <a:solidFill>
            <a:sysClr val="windowText" lastClr="000000"/>
          </a:solidFill>
        </a:defRPr>
      </a:pPr>
      <a:endParaRPr lang="en-FI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1"/>
          <c:order val="0"/>
          <c:tx>
            <c:strRef>
              <c:f>'CP and CT'!$I$26:$J$26</c:f>
              <c:strCache>
                <c:ptCount val="1"/>
                <c:pt idx="0">
                  <c:v>a a'</c:v>
                </c:pt>
              </c:strCache>
            </c:strRef>
          </c:tx>
          <c:spPr>
            <a:ln w="254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'CP and CT'!$H$27:$H$1000</c:f>
              <c:numCache>
                <c:formatCode>General</c:formatCode>
                <c:ptCount val="974"/>
                <c:pt idx="0">
                  <c:v>2.7712960723408971E-5</c:v>
                </c:pt>
                <c:pt idx="1">
                  <c:v>2.7890020910040246E-2</c:v>
                </c:pt>
                <c:pt idx="2">
                  <c:v>5.605641718392048E-2</c:v>
                </c:pt>
                <c:pt idx="3">
                  <c:v>8.4535703291079692E-2</c:v>
                </c:pt>
                <c:pt idx="4">
                  <c:v>0.11333705285359821</c:v>
                </c:pt>
                <c:pt idx="5">
                  <c:v>0.14247003240383344</c:v>
                </c:pt>
                <c:pt idx="6">
                  <c:v>0.17194462363190038</c:v>
                </c:pt>
                <c:pt idx="7">
                  <c:v>0.20177124720542053</c:v>
                </c:pt>
                <c:pt idx="8">
                  <c:v>0.23196078829521613</c:v>
                </c:pt>
                <c:pt idx="9">
                  <c:v>0.26252462395394915</c:v>
                </c:pt>
                <c:pt idx="10">
                  <c:v>0.29347465250956878</c:v>
                </c:pt>
                <c:pt idx="11">
                  <c:v>0.32482332515200946</c:v>
                </c:pt>
                <c:pt idx="12">
                  <c:v>0.35658367991013329</c:v>
                </c:pt>
                <c:pt idx="13">
                  <c:v>0.38876937823666285</c:v>
                </c:pt>
                <c:pt idx="14">
                  <c:v>0.42139474444214375</c:v>
                </c:pt>
                <c:pt idx="15">
                  <c:v>0.45447480824511316</c:v>
                </c:pt>
                <c:pt idx="16">
                  <c:v>0.48802535073508402</c:v>
                </c:pt>
                <c:pt idx="17">
                  <c:v>0.52206295407809034</c:v>
                </c:pt>
                <c:pt idx="18">
                  <c:v>0.55660505533197868</c:v>
                </c:pt>
                <c:pt idx="19">
                  <c:v>0.5916700047809319</c:v>
                </c:pt>
                <c:pt idx="20">
                  <c:v>0.62727712924667434</c:v>
                </c:pt>
                <c:pt idx="21">
                  <c:v>0.66344680088820529</c:v>
                </c:pt>
                <c:pt idx="22">
                  <c:v>0.70020051206381539</c:v>
                </c:pt>
                <c:pt idx="23">
                  <c:v>0.7375609568996403</c:v>
                </c:pt>
                <c:pt idx="24">
                  <c:v>0.77555212028955667</c:v>
                </c:pt>
                <c:pt idx="25">
                  <c:v>0.81419937514334406</c:v>
                </c:pt>
                <c:pt idx="26">
                  <c:v>0.85352958880574881</c:v>
                </c:pt>
                <c:pt idx="27">
                  <c:v>0.89357123969051322</c:v>
                </c:pt>
                <c:pt idx="28">
                  <c:v>0.93435454531342677</c:v>
                </c:pt>
                <c:pt idx="29">
                  <c:v>0.97591160307004265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</c:numCache>
            </c:numRef>
          </c:xVal>
          <c:yVal>
            <c:numRef>
              <c:f>'CP and CT'!$I$27:$I$1000</c:f>
              <c:numCache>
                <c:formatCode>General</c:formatCode>
                <c:ptCount val="974"/>
                <c:pt idx="0">
                  <c:v>0.25000099999999997</c:v>
                </c:pt>
                <c:pt idx="1">
                  <c:v>0.25100099999999997</c:v>
                </c:pt>
                <c:pt idx="2">
                  <c:v>0.25200099999999998</c:v>
                </c:pt>
                <c:pt idx="3">
                  <c:v>0.25300099999999998</c:v>
                </c:pt>
                <c:pt idx="4">
                  <c:v>0.25400099999999998</c:v>
                </c:pt>
                <c:pt idx="5">
                  <c:v>0.25500099999999998</c:v>
                </c:pt>
                <c:pt idx="6">
                  <c:v>0.25600099999999998</c:v>
                </c:pt>
                <c:pt idx="7">
                  <c:v>0.25700099999999998</c:v>
                </c:pt>
                <c:pt idx="8">
                  <c:v>0.25800099999999998</c:v>
                </c:pt>
                <c:pt idx="9">
                  <c:v>0.25900099999999998</c:v>
                </c:pt>
                <c:pt idx="10">
                  <c:v>0.26000099999999998</c:v>
                </c:pt>
                <c:pt idx="11">
                  <c:v>0.26100099999999998</c:v>
                </c:pt>
                <c:pt idx="12">
                  <c:v>0.26200099999999998</c:v>
                </c:pt>
                <c:pt idx="13">
                  <c:v>0.26300099999999998</c:v>
                </c:pt>
                <c:pt idx="14">
                  <c:v>0.26400099999999999</c:v>
                </c:pt>
                <c:pt idx="15">
                  <c:v>0.26500099999999999</c:v>
                </c:pt>
                <c:pt idx="16">
                  <c:v>0.26600099999999999</c:v>
                </c:pt>
                <c:pt idx="17">
                  <c:v>0.26700099999999999</c:v>
                </c:pt>
                <c:pt idx="18">
                  <c:v>0.26800099999999999</c:v>
                </c:pt>
                <c:pt idx="19">
                  <c:v>0.26900099999999999</c:v>
                </c:pt>
                <c:pt idx="20">
                  <c:v>0.27000099999999999</c:v>
                </c:pt>
                <c:pt idx="21">
                  <c:v>0.27100099999999999</c:v>
                </c:pt>
                <c:pt idx="22">
                  <c:v>0.27200099999999999</c:v>
                </c:pt>
                <c:pt idx="23">
                  <c:v>0.27300099999999999</c:v>
                </c:pt>
                <c:pt idx="24">
                  <c:v>0.27400099999999999</c:v>
                </c:pt>
                <c:pt idx="25">
                  <c:v>0.275001</c:v>
                </c:pt>
                <c:pt idx="26">
                  <c:v>0.276001</c:v>
                </c:pt>
                <c:pt idx="27">
                  <c:v>0.277001</c:v>
                </c:pt>
                <c:pt idx="28">
                  <c:v>0.278001</c:v>
                </c:pt>
                <c:pt idx="29">
                  <c:v>0.279001</c:v>
                </c:pt>
                <c:pt idx="30">
                  <c:v>0.279001</c:v>
                </c:pt>
                <c:pt idx="31">
                  <c:v>0.279001</c:v>
                </c:pt>
                <c:pt idx="32">
                  <c:v>0.279001</c:v>
                </c:pt>
                <c:pt idx="33">
                  <c:v>0.279001</c:v>
                </c:pt>
                <c:pt idx="34">
                  <c:v>0.279001</c:v>
                </c:pt>
                <c:pt idx="35">
                  <c:v>0.279001</c:v>
                </c:pt>
                <c:pt idx="36">
                  <c:v>0.279001</c:v>
                </c:pt>
                <c:pt idx="37">
                  <c:v>0.279001</c:v>
                </c:pt>
                <c:pt idx="38">
                  <c:v>0.279001</c:v>
                </c:pt>
                <c:pt idx="39">
                  <c:v>0.279001</c:v>
                </c:pt>
                <c:pt idx="40">
                  <c:v>0.279001</c:v>
                </c:pt>
                <c:pt idx="41">
                  <c:v>0.279001</c:v>
                </c:pt>
                <c:pt idx="42">
                  <c:v>0.279001</c:v>
                </c:pt>
                <c:pt idx="43">
                  <c:v>0.279001</c:v>
                </c:pt>
                <c:pt idx="44">
                  <c:v>0.279001</c:v>
                </c:pt>
                <c:pt idx="45">
                  <c:v>0.279001</c:v>
                </c:pt>
                <c:pt idx="46">
                  <c:v>0.279001</c:v>
                </c:pt>
                <c:pt idx="47">
                  <c:v>0.279001</c:v>
                </c:pt>
                <c:pt idx="48">
                  <c:v>0.279001</c:v>
                </c:pt>
                <c:pt idx="49">
                  <c:v>0.279001</c:v>
                </c:pt>
                <c:pt idx="50">
                  <c:v>0.279001</c:v>
                </c:pt>
                <c:pt idx="51">
                  <c:v>0.279001</c:v>
                </c:pt>
                <c:pt idx="52">
                  <c:v>0.279001</c:v>
                </c:pt>
                <c:pt idx="53">
                  <c:v>0.279001</c:v>
                </c:pt>
                <c:pt idx="54">
                  <c:v>0.279001</c:v>
                </c:pt>
                <c:pt idx="55">
                  <c:v>0.279001</c:v>
                </c:pt>
                <c:pt idx="56">
                  <c:v>0.279001</c:v>
                </c:pt>
                <c:pt idx="57">
                  <c:v>0.279001</c:v>
                </c:pt>
                <c:pt idx="58">
                  <c:v>0.279001</c:v>
                </c:pt>
                <c:pt idx="59">
                  <c:v>0.279001</c:v>
                </c:pt>
                <c:pt idx="60">
                  <c:v>0.279001</c:v>
                </c:pt>
                <c:pt idx="61">
                  <c:v>0.279001</c:v>
                </c:pt>
                <c:pt idx="62">
                  <c:v>0.279001</c:v>
                </c:pt>
                <c:pt idx="63">
                  <c:v>0.279001</c:v>
                </c:pt>
                <c:pt idx="64">
                  <c:v>0.279001</c:v>
                </c:pt>
                <c:pt idx="65">
                  <c:v>0.279001</c:v>
                </c:pt>
                <c:pt idx="66">
                  <c:v>0.279001</c:v>
                </c:pt>
                <c:pt idx="67">
                  <c:v>0.279001</c:v>
                </c:pt>
                <c:pt idx="68">
                  <c:v>0.279001</c:v>
                </c:pt>
                <c:pt idx="69">
                  <c:v>0.279001</c:v>
                </c:pt>
                <c:pt idx="70">
                  <c:v>0.279001</c:v>
                </c:pt>
                <c:pt idx="71">
                  <c:v>0.279001</c:v>
                </c:pt>
                <c:pt idx="72">
                  <c:v>0.279001</c:v>
                </c:pt>
                <c:pt idx="73">
                  <c:v>0.279001</c:v>
                </c:pt>
                <c:pt idx="74">
                  <c:v>0.279001</c:v>
                </c:pt>
                <c:pt idx="75">
                  <c:v>0.279001</c:v>
                </c:pt>
                <c:pt idx="76">
                  <c:v>0.279001</c:v>
                </c:pt>
                <c:pt idx="77">
                  <c:v>0.279001</c:v>
                </c:pt>
                <c:pt idx="78">
                  <c:v>0.279001</c:v>
                </c:pt>
                <c:pt idx="79">
                  <c:v>0.279001</c:v>
                </c:pt>
                <c:pt idx="80">
                  <c:v>0.279001</c:v>
                </c:pt>
                <c:pt idx="81">
                  <c:v>0.279001</c:v>
                </c:pt>
                <c:pt idx="82">
                  <c:v>0.279001</c:v>
                </c:pt>
                <c:pt idx="83">
                  <c:v>0.279001</c:v>
                </c:pt>
                <c:pt idx="84">
                  <c:v>0.279001</c:v>
                </c:pt>
                <c:pt idx="85">
                  <c:v>0.279001</c:v>
                </c:pt>
                <c:pt idx="86">
                  <c:v>0.279001</c:v>
                </c:pt>
                <c:pt idx="87">
                  <c:v>0.279001</c:v>
                </c:pt>
                <c:pt idx="88">
                  <c:v>0.279001</c:v>
                </c:pt>
                <c:pt idx="89">
                  <c:v>0.279001</c:v>
                </c:pt>
                <c:pt idx="90">
                  <c:v>0.279001</c:v>
                </c:pt>
                <c:pt idx="91">
                  <c:v>0.279001</c:v>
                </c:pt>
                <c:pt idx="92">
                  <c:v>0.279001</c:v>
                </c:pt>
                <c:pt idx="93">
                  <c:v>0.279001</c:v>
                </c:pt>
                <c:pt idx="94">
                  <c:v>0.279001</c:v>
                </c:pt>
                <c:pt idx="95">
                  <c:v>0.279001</c:v>
                </c:pt>
                <c:pt idx="96">
                  <c:v>0.279001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DBC3-463A-90D7-6FCAC886A3AB}"/>
            </c:ext>
          </c:extLst>
        </c:ser>
        <c:ser>
          <c:idx val="2"/>
          <c:order val="1"/>
          <c:tx>
            <c:strRef>
              <c:f>'CP and CT'!$J$26</c:f>
              <c:strCache>
                <c:ptCount val="1"/>
                <c:pt idx="0">
                  <c:v>a'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'CP and CT'!$H$27:$H$35</c:f>
              <c:numCache>
                <c:formatCode>General</c:formatCode>
                <c:ptCount val="9"/>
                <c:pt idx="0">
                  <c:v>2.7712960723408971E-5</c:v>
                </c:pt>
                <c:pt idx="1">
                  <c:v>2.7890020910040246E-2</c:v>
                </c:pt>
                <c:pt idx="2">
                  <c:v>5.605641718392048E-2</c:v>
                </c:pt>
                <c:pt idx="3">
                  <c:v>8.4535703291079692E-2</c:v>
                </c:pt>
                <c:pt idx="4">
                  <c:v>0.11333705285359821</c:v>
                </c:pt>
                <c:pt idx="5">
                  <c:v>0.14247003240383344</c:v>
                </c:pt>
                <c:pt idx="6">
                  <c:v>0.17194462363190038</c:v>
                </c:pt>
                <c:pt idx="7">
                  <c:v>0.20177124720542053</c:v>
                </c:pt>
                <c:pt idx="8">
                  <c:v>0.23196078829521613</c:v>
                </c:pt>
              </c:numCache>
            </c:numRef>
          </c:xVal>
          <c:yVal>
            <c:numRef>
              <c:f>'CP and CT'!$J$27:$J$35</c:f>
              <c:numCache>
                <c:formatCode>General</c:formatCode>
                <c:ptCount val="9"/>
                <c:pt idx="0">
                  <c:v>62499.250001672204</c:v>
                </c:pt>
                <c:pt idx="1">
                  <c:v>61.687562437564068</c:v>
                </c:pt>
                <c:pt idx="2">
                  <c:v>30.484382808596084</c:v>
                </c:pt>
                <c:pt idx="3">
                  <c:v>20.076391202932527</c:v>
                </c:pt>
                <c:pt idx="4">
                  <c:v>14.871094726318507</c:v>
                </c:pt>
                <c:pt idx="5">
                  <c:v>11.747500499900079</c:v>
                </c:pt>
                <c:pt idx="6">
                  <c:v>9.6649308448592244</c:v>
                </c:pt>
                <c:pt idx="7">
                  <c:v>8.1772961005570917</c:v>
                </c:pt>
                <c:pt idx="8">
                  <c:v>7.0615235595550727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DBC3-463A-90D7-6FCAC886A3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60254319"/>
        <c:axId val="260240175"/>
      </c:scatterChart>
      <c:scatterChart>
        <c:scatterStyle val="lineMarker"/>
        <c:varyColors val="0"/>
        <c:ser>
          <c:idx val="0"/>
          <c:order val="2"/>
          <c:tx>
            <c:strRef>
              <c:f>'CP and CT'!$J$26</c:f>
              <c:strCache>
                <c:ptCount val="1"/>
                <c:pt idx="0">
                  <c:v>a'</c:v>
                </c:pt>
              </c:strCache>
            </c:strRef>
          </c:tx>
          <c:spPr>
            <a:ln w="25400" cap="rnd">
              <a:solidFill>
                <a:schemeClr val="tx1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'CP and CT'!$H$27:$H$1000</c:f>
              <c:numCache>
                <c:formatCode>General</c:formatCode>
                <c:ptCount val="974"/>
                <c:pt idx="0">
                  <c:v>2.7712960723408971E-5</c:v>
                </c:pt>
                <c:pt idx="1">
                  <c:v>2.7890020910040246E-2</c:v>
                </c:pt>
                <c:pt idx="2">
                  <c:v>5.605641718392048E-2</c:v>
                </c:pt>
                <c:pt idx="3">
                  <c:v>8.4535703291079692E-2</c:v>
                </c:pt>
                <c:pt idx="4">
                  <c:v>0.11333705285359821</c:v>
                </c:pt>
                <c:pt idx="5">
                  <c:v>0.14247003240383344</c:v>
                </c:pt>
                <c:pt idx="6">
                  <c:v>0.17194462363190038</c:v>
                </c:pt>
                <c:pt idx="7">
                  <c:v>0.20177124720542053</c:v>
                </c:pt>
                <c:pt idx="8">
                  <c:v>0.23196078829521613</c:v>
                </c:pt>
                <c:pt idx="9">
                  <c:v>0.26252462395394915</c:v>
                </c:pt>
                <c:pt idx="10">
                  <c:v>0.29347465250956878</c:v>
                </c:pt>
                <c:pt idx="11">
                  <c:v>0.32482332515200946</c:v>
                </c:pt>
                <c:pt idx="12">
                  <c:v>0.35658367991013329</c:v>
                </c:pt>
                <c:pt idx="13">
                  <c:v>0.38876937823666285</c:v>
                </c:pt>
                <c:pt idx="14">
                  <c:v>0.42139474444214375</c:v>
                </c:pt>
                <c:pt idx="15">
                  <c:v>0.45447480824511316</c:v>
                </c:pt>
                <c:pt idx="16">
                  <c:v>0.48802535073508402</c:v>
                </c:pt>
                <c:pt idx="17">
                  <c:v>0.52206295407809034</c:v>
                </c:pt>
                <c:pt idx="18">
                  <c:v>0.55660505533197868</c:v>
                </c:pt>
                <c:pt idx="19">
                  <c:v>0.5916700047809319</c:v>
                </c:pt>
                <c:pt idx="20">
                  <c:v>0.62727712924667434</c:v>
                </c:pt>
                <c:pt idx="21">
                  <c:v>0.66344680088820529</c:v>
                </c:pt>
                <c:pt idx="22">
                  <c:v>0.70020051206381539</c:v>
                </c:pt>
                <c:pt idx="23">
                  <c:v>0.7375609568996403</c:v>
                </c:pt>
                <c:pt idx="24">
                  <c:v>0.77555212028955667</c:v>
                </c:pt>
                <c:pt idx="25">
                  <c:v>0.81419937514334406</c:v>
                </c:pt>
                <c:pt idx="26">
                  <c:v>0.85352958880574881</c:v>
                </c:pt>
                <c:pt idx="27">
                  <c:v>0.89357123969051322</c:v>
                </c:pt>
                <c:pt idx="28">
                  <c:v>0.93435454531342677</c:v>
                </c:pt>
                <c:pt idx="29">
                  <c:v>0.97591160307004265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</c:numCache>
            </c:numRef>
          </c:xVal>
          <c:yVal>
            <c:numRef>
              <c:f>'CP and CT'!$J$27:$J$1000</c:f>
              <c:numCache>
                <c:formatCode>General</c:formatCode>
                <c:ptCount val="974"/>
                <c:pt idx="0">
                  <c:v>62499.250001672204</c:v>
                </c:pt>
                <c:pt idx="1">
                  <c:v>61.687562437564068</c:v>
                </c:pt>
                <c:pt idx="2">
                  <c:v>30.484382808596084</c:v>
                </c:pt>
                <c:pt idx="3">
                  <c:v>20.076391202932527</c:v>
                </c:pt>
                <c:pt idx="4">
                  <c:v>14.871094726318507</c:v>
                </c:pt>
                <c:pt idx="5">
                  <c:v>11.747500499900079</c:v>
                </c:pt>
                <c:pt idx="6">
                  <c:v>9.6649308448592244</c:v>
                </c:pt>
                <c:pt idx="7">
                  <c:v>8.1772961005570917</c:v>
                </c:pt>
                <c:pt idx="8">
                  <c:v>7.0615235595550727</c:v>
                </c:pt>
                <c:pt idx="9">
                  <c:v>6.1936729252305458</c:v>
                </c:pt>
                <c:pt idx="10">
                  <c:v>5.4993750624937601</c:v>
                </c:pt>
                <c:pt idx="11">
                  <c:v>4.9313016998454788</c:v>
                </c:pt>
                <c:pt idx="12">
                  <c:v>4.4578993417215287</c:v>
                </c:pt>
                <c:pt idx="13">
                  <c:v>4.0573225136528031</c:v>
                </c:pt>
                <c:pt idx="14">
                  <c:v>3.7139668595100384</c:v>
                </c:pt>
                <c:pt idx="15">
                  <c:v>3.4163889074061777</c:v>
                </c:pt>
                <c:pt idx="16">
                  <c:v>3.1560058746328377</c:v>
                </c:pt>
                <c:pt idx="17">
                  <c:v>2.9262543379801222</c:v>
                </c:pt>
                <c:pt idx="18">
                  <c:v>2.7220293317037956</c:v>
                </c:pt>
                <c:pt idx="19">
                  <c:v>2.539300563128259</c:v>
                </c:pt>
                <c:pt idx="20">
                  <c:v>2.3748437578121102</c:v>
                </c:pt>
                <c:pt idx="21">
                  <c:v>2.2260487595828788</c:v>
                </c:pt>
                <c:pt idx="22">
                  <c:v>2.0907799645470662</c:v>
                </c:pt>
                <c:pt idx="23">
                  <c:v>1.9672731620364345</c:v>
                </c:pt>
                <c:pt idx="24">
                  <c:v>1.8540581642431566</c:v>
                </c:pt>
                <c:pt idx="25">
                  <c:v>1.7499000039998409</c:v>
                </c:pt>
                <c:pt idx="26">
                  <c:v>1.6537537017807005</c:v>
                </c:pt>
                <c:pt idx="27">
                  <c:v>1.5647290841079968</c:v>
                </c:pt>
                <c:pt idx="28">
                  <c:v>1.482063140602121</c:v>
                </c:pt>
                <c:pt idx="29">
                  <c:v>1.4050981000655156</c:v>
                </c:pt>
                <c:pt idx="30">
                  <c:v>1.4050981000655156</c:v>
                </c:pt>
                <c:pt idx="31">
                  <c:v>1.4050981000655156</c:v>
                </c:pt>
                <c:pt idx="32">
                  <c:v>1.4050981000655156</c:v>
                </c:pt>
                <c:pt idx="33">
                  <c:v>1.4050981000655156</c:v>
                </c:pt>
                <c:pt idx="34">
                  <c:v>1.4050981000655156</c:v>
                </c:pt>
                <c:pt idx="35">
                  <c:v>1.4050981000655156</c:v>
                </c:pt>
                <c:pt idx="36">
                  <c:v>1.4050981000655156</c:v>
                </c:pt>
                <c:pt idx="37">
                  <c:v>1.4050981000655156</c:v>
                </c:pt>
                <c:pt idx="38">
                  <c:v>1.4050981000655156</c:v>
                </c:pt>
                <c:pt idx="39">
                  <c:v>1.4050981000655156</c:v>
                </c:pt>
                <c:pt idx="40">
                  <c:v>1.4050981000655156</c:v>
                </c:pt>
                <c:pt idx="41">
                  <c:v>1.4050981000655156</c:v>
                </c:pt>
                <c:pt idx="42">
                  <c:v>1.4050981000655156</c:v>
                </c:pt>
                <c:pt idx="43">
                  <c:v>1.4050981000655156</c:v>
                </c:pt>
                <c:pt idx="44">
                  <c:v>1.4050981000655156</c:v>
                </c:pt>
                <c:pt idx="45">
                  <c:v>1.4050981000655156</c:v>
                </c:pt>
                <c:pt idx="46">
                  <c:v>1.4050981000655156</c:v>
                </c:pt>
                <c:pt idx="47">
                  <c:v>1.4050981000655156</c:v>
                </c:pt>
                <c:pt idx="48">
                  <c:v>1.4050981000655156</c:v>
                </c:pt>
                <c:pt idx="49">
                  <c:v>1.4050981000655156</c:v>
                </c:pt>
                <c:pt idx="50">
                  <c:v>1.4050981000655156</c:v>
                </c:pt>
                <c:pt idx="51">
                  <c:v>1.4050981000655156</c:v>
                </c:pt>
                <c:pt idx="52">
                  <c:v>1.4050981000655156</c:v>
                </c:pt>
                <c:pt idx="53">
                  <c:v>1.4050981000655156</c:v>
                </c:pt>
                <c:pt idx="54">
                  <c:v>1.4050981000655156</c:v>
                </c:pt>
                <c:pt idx="55">
                  <c:v>1.4050981000655156</c:v>
                </c:pt>
                <c:pt idx="56">
                  <c:v>1.4050981000655156</c:v>
                </c:pt>
                <c:pt idx="57">
                  <c:v>1.4050981000655156</c:v>
                </c:pt>
                <c:pt idx="58">
                  <c:v>1.4050981000655156</c:v>
                </c:pt>
                <c:pt idx="59">
                  <c:v>1.4050981000655156</c:v>
                </c:pt>
                <c:pt idx="60">
                  <c:v>1.4050981000655156</c:v>
                </c:pt>
                <c:pt idx="61">
                  <c:v>1.4050981000655156</c:v>
                </c:pt>
                <c:pt idx="62">
                  <c:v>1.4050981000655156</c:v>
                </c:pt>
                <c:pt idx="63">
                  <c:v>1.4050981000655156</c:v>
                </c:pt>
                <c:pt idx="64">
                  <c:v>1.4050981000655156</c:v>
                </c:pt>
                <c:pt idx="65">
                  <c:v>1.4050981000655156</c:v>
                </c:pt>
                <c:pt idx="66">
                  <c:v>1.4050981000655156</c:v>
                </c:pt>
                <c:pt idx="67">
                  <c:v>1.4050981000655156</c:v>
                </c:pt>
                <c:pt idx="68">
                  <c:v>1.4050981000655156</c:v>
                </c:pt>
                <c:pt idx="69">
                  <c:v>1.4050981000655156</c:v>
                </c:pt>
                <c:pt idx="70">
                  <c:v>1.4050981000655156</c:v>
                </c:pt>
                <c:pt idx="71">
                  <c:v>1.4050981000655156</c:v>
                </c:pt>
                <c:pt idx="72">
                  <c:v>1.4050981000655156</c:v>
                </c:pt>
                <c:pt idx="73">
                  <c:v>1.4050981000655156</c:v>
                </c:pt>
                <c:pt idx="74">
                  <c:v>1.4050981000655156</c:v>
                </c:pt>
                <c:pt idx="75">
                  <c:v>1.4050981000655156</c:v>
                </c:pt>
                <c:pt idx="76">
                  <c:v>1.4050981000655156</c:v>
                </c:pt>
                <c:pt idx="77">
                  <c:v>1.4050981000655156</c:v>
                </c:pt>
                <c:pt idx="78">
                  <c:v>1.4050981000655156</c:v>
                </c:pt>
                <c:pt idx="79">
                  <c:v>1.4050981000655156</c:v>
                </c:pt>
                <c:pt idx="80">
                  <c:v>1.4050981000655156</c:v>
                </c:pt>
                <c:pt idx="81">
                  <c:v>1.4050981000655156</c:v>
                </c:pt>
                <c:pt idx="82">
                  <c:v>1.4050981000655156</c:v>
                </c:pt>
                <c:pt idx="83">
                  <c:v>1.4050981000655156</c:v>
                </c:pt>
                <c:pt idx="84">
                  <c:v>1.4050981000655156</c:v>
                </c:pt>
                <c:pt idx="85">
                  <c:v>1.4050981000655156</c:v>
                </c:pt>
                <c:pt idx="86">
                  <c:v>1.4050981000655156</c:v>
                </c:pt>
                <c:pt idx="87">
                  <c:v>1.4050981000655156</c:v>
                </c:pt>
                <c:pt idx="88">
                  <c:v>1.4050981000655156</c:v>
                </c:pt>
                <c:pt idx="89">
                  <c:v>1.4050981000655156</c:v>
                </c:pt>
                <c:pt idx="90">
                  <c:v>1.4050981000655156</c:v>
                </c:pt>
                <c:pt idx="91">
                  <c:v>1.4050981000655156</c:v>
                </c:pt>
                <c:pt idx="92">
                  <c:v>1.4050981000655156</c:v>
                </c:pt>
                <c:pt idx="93">
                  <c:v>1.4050981000655156</c:v>
                </c:pt>
                <c:pt idx="94">
                  <c:v>1.4050981000655156</c:v>
                </c:pt>
                <c:pt idx="95">
                  <c:v>1.4050981000655156</c:v>
                </c:pt>
                <c:pt idx="96">
                  <c:v>1.4050981000655156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DBC3-463A-90D7-6FCAC886A3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72896416"/>
        <c:axId val="1372888096"/>
      </c:scatterChart>
      <c:valAx>
        <c:axId val="260254319"/>
        <c:scaling>
          <c:orientation val="minMax"/>
          <c:max val="1"/>
          <c:min val="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i-FI" i="1"/>
                  <a:t>r</a:t>
                </a:r>
                <a:r>
                  <a:rPr lang="fi-FI"/>
                  <a:t>/</a:t>
                </a:r>
                <a:r>
                  <a:rPr lang="fi-FI" i="1"/>
                  <a:t>R</a:t>
                </a:r>
                <a:r>
                  <a:rPr lang="fi-FI" baseline="0"/>
                  <a:t>, -</a:t>
                </a:r>
                <a:endParaRPr lang="fi-FI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FI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25400" cap="flat" cmpd="sng" algn="ctr">
            <a:solidFill>
              <a:schemeClr val="tx1"/>
            </a:solidFill>
            <a:round/>
            <a:tailEnd type="none" w="lg" len="lg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FI"/>
          </a:p>
        </c:txPr>
        <c:crossAx val="260240175"/>
        <c:crosses val="autoZero"/>
        <c:crossBetween val="midCat"/>
      </c:valAx>
      <c:valAx>
        <c:axId val="260240175"/>
        <c:scaling>
          <c:orientation val="minMax"/>
          <c:max val="0.55000000000000004"/>
          <c:min val="0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i-FI" i="0"/>
                  <a:t>Axial induction factor,</a:t>
                </a:r>
                <a:r>
                  <a:rPr lang="fi-FI" i="0" baseline="0"/>
                  <a:t> </a:t>
                </a:r>
                <a:r>
                  <a:rPr lang="fi-FI" i="1"/>
                  <a:t>a</a:t>
                </a:r>
                <a:endParaRPr lang="fi-FI" baseline="-25000"/>
              </a:p>
            </c:rich>
          </c:tx>
          <c:layout>
            <c:manualLayout>
              <c:xMode val="edge"/>
              <c:yMode val="edge"/>
              <c:x val="2.2565243125930445E-2"/>
              <c:y val="0.182432971195056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FI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25400" cap="flat" cmpd="sng" algn="ctr">
            <a:solidFill>
              <a:schemeClr val="tx1"/>
            </a:solidFill>
            <a:round/>
            <a:tailEnd type="triangle" w="lg" len="lg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FI"/>
          </a:p>
        </c:txPr>
        <c:crossAx val="260254319"/>
        <c:crosses val="autoZero"/>
        <c:crossBetween val="midCat"/>
        <c:majorUnit val="0.1"/>
      </c:valAx>
      <c:valAx>
        <c:axId val="1372888096"/>
        <c:scaling>
          <c:orientation val="minMax"/>
          <c:max val="11"/>
          <c:min val="0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i-FI" sz="1200" b="0" i="0" u="none" strike="noStrike" baseline="0">
                    <a:effectLst/>
                  </a:rPr>
                  <a:t>Tangential induction factor, </a:t>
                </a:r>
                <a:r>
                  <a:rPr lang="fi-FI" i="1"/>
                  <a:t>a</a:t>
                </a:r>
                <a:r>
                  <a:rPr lang="fi-FI"/>
                  <a:t>'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FI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25400" cap="flat" cmpd="sng" algn="ctr">
            <a:solidFill>
              <a:schemeClr val="tx1"/>
            </a:solidFill>
            <a:round/>
            <a:tailEnd type="triangle" w="lg" len="lg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FI"/>
          </a:p>
        </c:txPr>
        <c:crossAx val="1372896416"/>
        <c:crosses val="max"/>
        <c:crossBetween val="midCat"/>
      </c:valAx>
      <c:valAx>
        <c:axId val="137289641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3728880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200">
          <a:solidFill>
            <a:sysClr val="windowText" lastClr="000000"/>
          </a:solidFill>
        </a:defRPr>
      </a:pPr>
      <a:endParaRPr lang="en-FI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1"/>
          <c:order val="0"/>
          <c:tx>
            <c:strRef>
              <c:f>'CP and CT'!$I$26:$J$26</c:f>
              <c:strCache>
                <c:ptCount val="1"/>
                <c:pt idx="0">
                  <c:v>a a'</c:v>
                </c:pt>
              </c:strCache>
            </c:strRef>
          </c:tx>
          <c:spPr>
            <a:ln w="254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'CP and CT'!$K$27:$K$1000</c:f>
              <c:numCache>
                <c:formatCode>General</c:formatCode>
                <c:ptCount val="974"/>
                <c:pt idx="0">
                  <c:v>6.9282401808522427E-6</c:v>
                </c:pt>
                <c:pt idx="1">
                  <c:v>6.9725052275100615E-3</c:v>
                </c:pt>
                <c:pt idx="2">
                  <c:v>1.401410429598012E-2</c:v>
                </c:pt>
                <c:pt idx="3">
                  <c:v>2.1133925822769923E-2</c:v>
                </c:pt>
                <c:pt idx="4">
                  <c:v>2.8334263213399553E-2</c:v>
                </c:pt>
                <c:pt idx="5">
                  <c:v>3.5617508100958359E-2</c:v>
                </c:pt>
                <c:pt idx="6">
                  <c:v>4.2986155907975096E-2</c:v>
                </c:pt>
                <c:pt idx="7">
                  <c:v>5.0442811801355132E-2</c:v>
                </c:pt>
                <c:pt idx="8">
                  <c:v>5.7990197073804033E-2</c:v>
                </c:pt>
                <c:pt idx="9">
                  <c:v>6.5631155988487289E-2</c:v>
                </c:pt>
                <c:pt idx="10">
                  <c:v>7.3368663127392195E-2</c:v>
                </c:pt>
                <c:pt idx="11">
                  <c:v>8.1205831288002364E-2</c:v>
                </c:pt>
                <c:pt idx="12">
                  <c:v>8.9145919977533322E-2</c:v>
                </c:pt>
                <c:pt idx="13">
                  <c:v>9.7192344559165714E-2</c:v>
                </c:pt>
                <c:pt idx="14">
                  <c:v>0.10534868611053594</c:v>
                </c:pt>
                <c:pt idx="15">
                  <c:v>0.11361870206127829</c:v>
                </c:pt>
                <c:pt idx="16">
                  <c:v>0.122006337683771</c:v>
                </c:pt>
                <c:pt idx="17">
                  <c:v>0.13051573851952258</c:v>
                </c:pt>
                <c:pt idx="18">
                  <c:v>0.13915126383299467</c:v>
                </c:pt>
                <c:pt idx="19">
                  <c:v>0.14791750119523298</c:v>
                </c:pt>
                <c:pt idx="20">
                  <c:v>0.15681928231166858</c:v>
                </c:pt>
                <c:pt idx="21">
                  <c:v>0.16586170022205132</c:v>
                </c:pt>
                <c:pt idx="22">
                  <c:v>0.17505012801595385</c:v>
                </c:pt>
                <c:pt idx="23">
                  <c:v>0.18439023922491007</c:v>
                </c:pt>
                <c:pt idx="24">
                  <c:v>0.19388803007238917</c:v>
                </c:pt>
                <c:pt idx="25">
                  <c:v>0.20354984378583602</c:v>
                </c:pt>
                <c:pt idx="26">
                  <c:v>0.2133823972014372</c:v>
                </c:pt>
                <c:pt idx="27">
                  <c:v>0.2233928099226283</c:v>
                </c:pt>
                <c:pt idx="28">
                  <c:v>0.23358863632835669</c:v>
                </c:pt>
                <c:pt idx="29">
                  <c:v>0.24397790076751066</c:v>
                </c:pt>
                <c:pt idx="30">
                  <c:v>0.25456913632272238</c:v>
                </c:pt>
                <c:pt idx="31">
                  <c:v>0.26537142758105253</c:v>
                </c:pt>
                <c:pt idx="32">
                  <c:v>0.27639445791229322</c:v>
                </c:pt>
                <c:pt idx="33">
                  <c:v>0.28764856182940579</c:v>
                </c:pt>
                <c:pt idx="34">
                  <c:v>0.29914478309200121</c:v>
                </c:pt>
                <c:pt idx="35">
                  <c:v>0.3108949393151843</c:v>
                </c:pt>
                <c:pt idx="36">
                  <c:v>0.32291169396555819</c:v>
                </c:pt>
                <c:pt idx="37">
                  <c:v>0.33520863676733254</c:v>
                </c:pt>
                <c:pt idx="38">
                  <c:v>0.34780037370886818</c:v>
                </c:pt>
                <c:pt idx="39">
                  <c:v>0.36070262803912018</c:v>
                </c:pt>
                <c:pt idx="40">
                  <c:v>0.37393235388128532</c:v>
                </c:pt>
                <c:pt idx="41">
                  <c:v>0.38750786437604368</c:v>
                </c:pt>
                <c:pt idx="42">
                  <c:v>0.40144897660995627</c:v>
                </c:pt>
                <c:pt idx="43">
                  <c:v>0.41577717599929936</c:v>
                </c:pt>
                <c:pt idx="44">
                  <c:v>0.43051580330310496</c:v>
                </c:pt>
                <c:pt idx="45">
                  <c:v>0.44569026805311979</c:v>
                </c:pt>
                <c:pt idx="46">
                  <c:v>0.46132829294074479</c:v>
                </c:pt>
                <c:pt idx="47">
                  <c:v>0.47746019462749772</c:v>
                </c:pt>
                <c:pt idx="48">
                  <c:v>0.49411920759264238</c:v>
                </c:pt>
                <c:pt idx="49">
                  <c:v>0.51134185905965801</c:v>
                </c:pt>
                <c:pt idx="50">
                  <c:v>0.52916840483160033</c:v>
                </c:pt>
                <c:pt idx="51">
                  <c:v>0.5476433381187702</c:v>
                </c:pt>
                <c:pt idx="52">
                  <c:v>0.56681598630017171</c:v>
                </c:pt>
                <c:pt idx="53">
                  <c:v>0.58674121421022918</c:v>
                </c:pt>
                <c:pt idx="54">
                  <c:v>0.60748025723808941</c:v>
                </c:pt>
                <c:pt idx="55">
                  <c:v>0.62910171361523581</c:v>
                </c:pt>
                <c:pt idx="56">
                  <c:v>0.65168273322697134</c:v>
                </c:pt>
                <c:pt idx="57">
                  <c:v>0.67531045078184226</c:v>
                </c:pt>
                <c:pt idx="58">
                  <c:v>0.70008372515160022</c:v>
                </c:pt>
                <c:pt idx="59">
                  <c:v>0.72611526549508065</c:v>
                </c:pt>
                <c:pt idx="60">
                  <c:v>0.75353425034224475</c:v>
                </c:pt>
                <c:pt idx="61">
                  <c:v>0.78248958097975108</c:v>
                </c:pt>
                <c:pt idx="62">
                  <c:v>0.81315395946806168</c:v>
                </c:pt>
                <c:pt idx="63">
                  <c:v>0.84572905080452576</c:v>
                </c:pt>
                <c:pt idx="64">
                  <c:v>0.88045208791461105</c:v>
                </c:pt>
                <c:pt idx="65">
                  <c:v>0.91760442261862474</c:v>
                </c:pt>
                <c:pt idx="66">
                  <c:v>0.95752273994110493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</c:numCache>
            </c:numRef>
          </c:xVal>
          <c:yVal>
            <c:numRef>
              <c:f>'CP and CT'!$L$27:$L$1000</c:f>
              <c:numCache>
                <c:formatCode>General</c:formatCode>
                <c:ptCount val="974"/>
                <c:pt idx="0">
                  <c:v>0.25000099999999997</c:v>
                </c:pt>
                <c:pt idx="1">
                  <c:v>0.25100099999999997</c:v>
                </c:pt>
                <c:pt idx="2">
                  <c:v>0.25200099999999998</c:v>
                </c:pt>
                <c:pt idx="3">
                  <c:v>0.25300099999999998</c:v>
                </c:pt>
                <c:pt idx="4">
                  <c:v>0.25400099999999998</c:v>
                </c:pt>
                <c:pt idx="5">
                  <c:v>0.25500099999999998</c:v>
                </c:pt>
                <c:pt idx="6">
                  <c:v>0.25600099999999998</c:v>
                </c:pt>
                <c:pt idx="7">
                  <c:v>0.25700099999999998</c:v>
                </c:pt>
                <c:pt idx="8">
                  <c:v>0.25800099999999998</c:v>
                </c:pt>
                <c:pt idx="9">
                  <c:v>0.25900099999999998</c:v>
                </c:pt>
                <c:pt idx="10">
                  <c:v>0.26000099999999998</c:v>
                </c:pt>
                <c:pt idx="11">
                  <c:v>0.26100099999999998</c:v>
                </c:pt>
                <c:pt idx="12">
                  <c:v>0.26200099999999998</c:v>
                </c:pt>
                <c:pt idx="13">
                  <c:v>0.26300099999999998</c:v>
                </c:pt>
                <c:pt idx="14">
                  <c:v>0.26400099999999999</c:v>
                </c:pt>
                <c:pt idx="15">
                  <c:v>0.26500099999999999</c:v>
                </c:pt>
                <c:pt idx="16">
                  <c:v>0.26600099999999999</c:v>
                </c:pt>
                <c:pt idx="17">
                  <c:v>0.26700099999999999</c:v>
                </c:pt>
                <c:pt idx="18">
                  <c:v>0.26800099999999999</c:v>
                </c:pt>
                <c:pt idx="19">
                  <c:v>0.26900099999999999</c:v>
                </c:pt>
                <c:pt idx="20">
                  <c:v>0.27000099999999999</c:v>
                </c:pt>
                <c:pt idx="21">
                  <c:v>0.27100099999999999</c:v>
                </c:pt>
                <c:pt idx="22">
                  <c:v>0.27200099999999999</c:v>
                </c:pt>
                <c:pt idx="23">
                  <c:v>0.27300099999999999</c:v>
                </c:pt>
                <c:pt idx="24">
                  <c:v>0.27400099999999999</c:v>
                </c:pt>
                <c:pt idx="25">
                  <c:v>0.275001</c:v>
                </c:pt>
                <c:pt idx="26">
                  <c:v>0.276001</c:v>
                </c:pt>
                <c:pt idx="27">
                  <c:v>0.277001</c:v>
                </c:pt>
                <c:pt idx="28">
                  <c:v>0.278001</c:v>
                </c:pt>
                <c:pt idx="29">
                  <c:v>0.279001</c:v>
                </c:pt>
                <c:pt idx="30">
                  <c:v>0.280001</c:v>
                </c:pt>
                <c:pt idx="31">
                  <c:v>0.281001</c:v>
                </c:pt>
                <c:pt idx="32">
                  <c:v>0.282001</c:v>
                </c:pt>
                <c:pt idx="33">
                  <c:v>0.283001</c:v>
                </c:pt>
                <c:pt idx="34">
                  <c:v>0.284001</c:v>
                </c:pt>
                <c:pt idx="35">
                  <c:v>0.285001</c:v>
                </c:pt>
                <c:pt idx="36">
                  <c:v>0.28600100000000001</c:v>
                </c:pt>
                <c:pt idx="37">
                  <c:v>0.28700100000000001</c:v>
                </c:pt>
                <c:pt idx="38">
                  <c:v>0.28800100000000001</c:v>
                </c:pt>
                <c:pt idx="39">
                  <c:v>0.28900100000000001</c:v>
                </c:pt>
                <c:pt idx="40">
                  <c:v>0.29000100000000001</c:v>
                </c:pt>
                <c:pt idx="41">
                  <c:v>0.29100100000000001</c:v>
                </c:pt>
                <c:pt idx="42">
                  <c:v>0.29200100000000001</c:v>
                </c:pt>
                <c:pt idx="43">
                  <c:v>0.29300100000000001</c:v>
                </c:pt>
                <c:pt idx="44">
                  <c:v>0.29400100000000001</c:v>
                </c:pt>
                <c:pt idx="45">
                  <c:v>0.29500100000000001</c:v>
                </c:pt>
                <c:pt idx="46">
                  <c:v>0.29600100000000001</c:v>
                </c:pt>
                <c:pt idx="47">
                  <c:v>0.29700100000000001</c:v>
                </c:pt>
                <c:pt idx="48">
                  <c:v>0.29800100000000002</c:v>
                </c:pt>
                <c:pt idx="49">
                  <c:v>0.29900100000000002</c:v>
                </c:pt>
                <c:pt idx="50">
                  <c:v>0.30000100000000002</c:v>
                </c:pt>
                <c:pt idx="51">
                  <c:v>0.30100100000000002</c:v>
                </c:pt>
                <c:pt idx="52">
                  <c:v>0.30200100000000002</c:v>
                </c:pt>
                <c:pt idx="53">
                  <c:v>0.30300100000000002</c:v>
                </c:pt>
                <c:pt idx="54">
                  <c:v>0.30400100000000002</c:v>
                </c:pt>
                <c:pt idx="55">
                  <c:v>0.30500100000000002</c:v>
                </c:pt>
                <c:pt idx="56">
                  <c:v>0.30600100000000002</c:v>
                </c:pt>
                <c:pt idx="57">
                  <c:v>0.30700100000000002</c:v>
                </c:pt>
                <c:pt idx="58">
                  <c:v>0.30800100000000002</c:v>
                </c:pt>
                <c:pt idx="59">
                  <c:v>0.30900100000000003</c:v>
                </c:pt>
                <c:pt idx="60">
                  <c:v>0.31000100000000003</c:v>
                </c:pt>
                <c:pt idx="61">
                  <c:v>0.31100100000000003</c:v>
                </c:pt>
                <c:pt idx="62">
                  <c:v>0.31200100000000003</c:v>
                </c:pt>
                <c:pt idx="63">
                  <c:v>0.31300100000000003</c:v>
                </c:pt>
                <c:pt idx="64">
                  <c:v>0.31400100000000003</c:v>
                </c:pt>
                <c:pt idx="65">
                  <c:v>0.31500100000000003</c:v>
                </c:pt>
                <c:pt idx="66">
                  <c:v>0.31600100000000003</c:v>
                </c:pt>
                <c:pt idx="67">
                  <c:v>0.31600100000000003</c:v>
                </c:pt>
                <c:pt idx="68">
                  <c:v>0.31600100000000003</c:v>
                </c:pt>
                <c:pt idx="69">
                  <c:v>0.31600100000000003</c:v>
                </c:pt>
                <c:pt idx="70">
                  <c:v>0.31600100000000003</c:v>
                </c:pt>
                <c:pt idx="71">
                  <c:v>0.31600100000000003</c:v>
                </c:pt>
                <c:pt idx="72">
                  <c:v>0.31600100000000003</c:v>
                </c:pt>
                <c:pt idx="73">
                  <c:v>0.31600100000000003</c:v>
                </c:pt>
                <c:pt idx="74">
                  <c:v>0.31600100000000003</c:v>
                </c:pt>
                <c:pt idx="75">
                  <c:v>0.31600100000000003</c:v>
                </c:pt>
                <c:pt idx="76">
                  <c:v>0.31600100000000003</c:v>
                </c:pt>
                <c:pt idx="77">
                  <c:v>0.31600100000000003</c:v>
                </c:pt>
                <c:pt idx="78">
                  <c:v>0.31600100000000003</c:v>
                </c:pt>
                <c:pt idx="79">
                  <c:v>0.31600100000000003</c:v>
                </c:pt>
                <c:pt idx="80">
                  <c:v>0.31600100000000003</c:v>
                </c:pt>
                <c:pt idx="81">
                  <c:v>0.31600100000000003</c:v>
                </c:pt>
                <c:pt idx="82">
                  <c:v>0.31600100000000003</c:v>
                </c:pt>
                <c:pt idx="83">
                  <c:v>0.31600100000000003</c:v>
                </c:pt>
                <c:pt idx="84">
                  <c:v>0.31600100000000003</c:v>
                </c:pt>
                <c:pt idx="85">
                  <c:v>0.31600100000000003</c:v>
                </c:pt>
                <c:pt idx="86">
                  <c:v>0.31600100000000003</c:v>
                </c:pt>
                <c:pt idx="87">
                  <c:v>0.31600100000000003</c:v>
                </c:pt>
                <c:pt idx="88">
                  <c:v>0.31600100000000003</c:v>
                </c:pt>
                <c:pt idx="89">
                  <c:v>0.31600100000000003</c:v>
                </c:pt>
                <c:pt idx="90">
                  <c:v>0.31600100000000003</c:v>
                </c:pt>
                <c:pt idx="91">
                  <c:v>0.31600100000000003</c:v>
                </c:pt>
                <c:pt idx="92">
                  <c:v>0.31600100000000003</c:v>
                </c:pt>
                <c:pt idx="93">
                  <c:v>0.31600100000000003</c:v>
                </c:pt>
                <c:pt idx="94">
                  <c:v>0.31600100000000003</c:v>
                </c:pt>
                <c:pt idx="95">
                  <c:v>0.31600100000000003</c:v>
                </c:pt>
                <c:pt idx="96">
                  <c:v>0.31600100000000003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2EB-423F-B24B-F0CB7FA02D53}"/>
            </c:ext>
          </c:extLst>
        </c:ser>
        <c:ser>
          <c:idx val="2"/>
          <c:order val="1"/>
          <c:tx>
            <c:strRef>
              <c:f>'CP and CT'!$J$26</c:f>
              <c:strCache>
                <c:ptCount val="1"/>
                <c:pt idx="0">
                  <c:v>a'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'CP and CT'!$H$27:$H$35</c:f>
              <c:numCache>
                <c:formatCode>General</c:formatCode>
                <c:ptCount val="9"/>
                <c:pt idx="0">
                  <c:v>2.7712960723408971E-5</c:v>
                </c:pt>
                <c:pt idx="1">
                  <c:v>2.7890020910040246E-2</c:v>
                </c:pt>
                <c:pt idx="2">
                  <c:v>5.605641718392048E-2</c:v>
                </c:pt>
                <c:pt idx="3">
                  <c:v>8.4535703291079692E-2</c:v>
                </c:pt>
                <c:pt idx="4">
                  <c:v>0.11333705285359821</c:v>
                </c:pt>
                <c:pt idx="5">
                  <c:v>0.14247003240383344</c:v>
                </c:pt>
                <c:pt idx="6">
                  <c:v>0.17194462363190038</c:v>
                </c:pt>
                <c:pt idx="7">
                  <c:v>0.20177124720542053</c:v>
                </c:pt>
                <c:pt idx="8">
                  <c:v>0.23196078829521613</c:v>
                </c:pt>
              </c:numCache>
            </c:numRef>
          </c:xVal>
          <c:yVal>
            <c:numRef>
              <c:f>'CP and CT'!$J$27:$J$35</c:f>
              <c:numCache>
                <c:formatCode>General</c:formatCode>
                <c:ptCount val="9"/>
                <c:pt idx="0">
                  <c:v>62499.250001672204</c:v>
                </c:pt>
                <c:pt idx="1">
                  <c:v>61.687562437564068</c:v>
                </c:pt>
                <c:pt idx="2">
                  <c:v>30.484382808596084</c:v>
                </c:pt>
                <c:pt idx="3">
                  <c:v>20.076391202932527</c:v>
                </c:pt>
                <c:pt idx="4">
                  <c:v>14.871094726318507</c:v>
                </c:pt>
                <c:pt idx="5">
                  <c:v>11.747500499900079</c:v>
                </c:pt>
                <c:pt idx="6">
                  <c:v>9.6649308448592244</c:v>
                </c:pt>
                <c:pt idx="7">
                  <c:v>8.1772961005570917</c:v>
                </c:pt>
                <c:pt idx="8">
                  <c:v>7.0615235595550727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2EB-423F-B24B-F0CB7FA02D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60254319"/>
        <c:axId val="260240175"/>
      </c:scatterChart>
      <c:scatterChart>
        <c:scatterStyle val="lineMarker"/>
        <c:varyColors val="0"/>
        <c:ser>
          <c:idx val="0"/>
          <c:order val="2"/>
          <c:tx>
            <c:strRef>
              <c:f>'CP and CT'!$J$26</c:f>
              <c:strCache>
                <c:ptCount val="1"/>
                <c:pt idx="0">
                  <c:v>a'</c:v>
                </c:pt>
              </c:strCache>
            </c:strRef>
          </c:tx>
          <c:spPr>
            <a:ln w="25400" cap="rnd">
              <a:solidFill>
                <a:schemeClr val="tx1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'CP and CT'!$K$27:$K$1000</c:f>
              <c:numCache>
                <c:formatCode>General</c:formatCode>
                <c:ptCount val="974"/>
                <c:pt idx="0">
                  <c:v>6.9282401808522427E-6</c:v>
                </c:pt>
                <c:pt idx="1">
                  <c:v>6.9725052275100615E-3</c:v>
                </c:pt>
                <c:pt idx="2">
                  <c:v>1.401410429598012E-2</c:v>
                </c:pt>
                <c:pt idx="3">
                  <c:v>2.1133925822769923E-2</c:v>
                </c:pt>
                <c:pt idx="4">
                  <c:v>2.8334263213399553E-2</c:v>
                </c:pt>
                <c:pt idx="5">
                  <c:v>3.5617508100958359E-2</c:v>
                </c:pt>
                <c:pt idx="6">
                  <c:v>4.2986155907975096E-2</c:v>
                </c:pt>
                <c:pt idx="7">
                  <c:v>5.0442811801355132E-2</c:v>
                </c:pt>
                <c:pt idx="8">
                  <c:v>5.7990197073804033E-2</c:v>
                </c:pt>
                <c:pt idx="9">
                  <c:v>6.5631155988487289E-2</c:v>
                </c:pt>
                <c:pt idx="10">
                  <c:v>7.3368663127392195E-2</c:v>
                </c:pt>
                <c:pt idx="11">
                  <c:v>8.1205831288002364E-2</c:v>
                </c:pt>
                <c:pt idx="12">
                  <c:v>8.9145919977533322E-2</c:v>
                </c:pt>
                <c:pt idx="13">
                  <c:v>9.7192344559165714E-2</c:v>
                </c:pt>
                <c:pt idx="14">
                  <c:v>0.10534868611053594</c:v>
                </c:pt>
                <c:pt idx="15">
                  <c:v>0.11361870206127829</c:v>
                </c:pt>
                <c:pt idx="16">
                  <c:v>0.122006337683771</c:v>
                </c:pt>
                <c:pt idx="17">
                  <c:v>0.13051573851952258</c:v>
                </c:pt>
                <c:pt idx="18">
                  <c:v>0.13915126383299467</c:v>
                </c:pt>
                <c:pt idx="19">
                  <c:v>0.14791750119523298</c:v>
                </c:pt>
                <c:pt idx="20">
                  <c:v>0.15681928231166858</c:v>
                </c:pt>
                <c:pt idx="21">
                  <c:v>0.16586170022205132</c:v>
                </c:pt>
                <c:pt idx="22">
                  <c:v>0.17505012801595385</c:v>
                </c:pt>
                <c:pt idx="23">
                  <c:v>0.18439023922491007</c:v>
                </c:pt>
                <c:pt idx="24">
                  <c:v>0.19388803007238917</c:v>
                </c:pt>
                <c:pt idx="25">
                  <c:v>0.20354984378583602</c:v>
                </c:pt>
                <c:pt idx="26">
                  <c:v>0.2133823972014372</c:v>
                </c:pt>
                <c:pt idx="27">
                  <c:v>0.2233928099226283</c:v>
                </c:pt>
                <c:pt idx="28">
                  <c:v>0.23358863632835669</c:v>
                </c:pt>
                <c:pt idx="29">
                  <c:v>0.24397790076751066</c:v>
                </c:pt>
                <c:pt idx="30">
                  <c:v>0.25456913632272238</c:v>
                </c:pt>
                <c:pt idx="31">
                  <c:v>0.26537142758105253</c:v>
                </c:pt>
                <c:pt idx="32">
                  <c:v>0.27639445791229322</c:v>
                </c:pt>
                <c:pt idx="33">
                  <c:v>0.28764856182940579</c:v>
                </c:pt>
                <c:pt idx="34">
                  <c:v>0.29914478309200121</c:v>
                </c:pt>
                <c:pt idx="35">
                  <c:v>0.3108949393151843</c:v>
                </c:pt>
                <c:pt idx="36">
                  <c:v>0.32291169396555819</c:v>
                </c:pt>
                <c:pt idx="37">
                  <c:v>0.33520863676733254</c:v>
                </c:pt>
                <c:pt idx="38">
                  <c:v>0.34780037370886818</c:v>
                </c:pt>
                <c:pt idx="39">
                  <c:v>0.36070262803912018</c:v>
                </c:pt>
                <c:pt idx="40">
                  <c:v>0.37393235388128532</c:v>
                </c:pt>
                <c:pt idx="41">
                  <c:v>0.38750786437604368</c:v>
                </c:pt>
                <c:pt idx="42">
                  <c:v>0.40144897660995627</c:v>
                </c:pt>
                <c:pt idx="43">
                  <c:v>0.41577717599929936</c:v>
                </c:pt>
                <c:pt idx="44">
                  <c:v>0.43051580330310496</c:v>
                </c:pt>
                <c:pt idx="45">
                  <c:v>0.44569026805311979</c:v>
                </c:pt>
                <c:pt idx="46">
                  <c:v>0.46132829294074479</c:v>
                </c:pt>
                <c:pt idx="47">
                  <c:v>0.47746019462749772</c:v>
                </c:pt>
                <c:pt idx="48">
                  <c:v>0.49411920759264238</c:v>
                </c:pt>
                <c:pt idx="49">
                  <c:v>0.51134185905965801</c:v>
                </c:pt>
                <c:pt idx="50">
                  <c:v>0.52916840483160033</c:v>
                </c:pt>
                <c:pt idx="51">
                  <c:v>0.5476433381187702</c:v>
                </c:pt>
                <c:pt idx="52">
                  <c:v>0.56681598630017171</c:v>
                </c:pt>
                <c:pt idx="53">
                  <c:v>0.58674121421022918</c:v>
                </c:pt>
                <c:pt idx="54">
                  <c:v>0.60748025723808941</c:v>
                </c:pt>
                <c:pt idx="55">
                  <c:v>0.62910171361523581</c:v>
                </c:pt>
                <c:pt idx="56">
                  <c:v>0.65168273322697134</c:v>
                </c:pt>
                <c:pt idx="57">
                  <c:v>0.67531045078184226</c:v>
                </c:pt>
                <c:pt idx="58">
                  <c:v>0.70008372515160022</c:v>
                </c:pt>
                <c:pt idx="59">
                  <c:v>0.72611526549508065</c:v>
                </c:pt>
                <c:pt idx="60">
                  <c:v>0.75353425034224475</c:v>
                </c:pt>
                <c:pt idx="61">
                  <c:v>0.78248958097975108</c:v>
                </c:pt>
                <c:pt idx="62">
                  <c:v>0.81315395946806168</c:v>
                </c:pt>
                <c:pt idx="63">
                  <c:v>0.84572905080452576</c:v>
                </c:pt>
                <c:pt idx="64">
                  <c:v>0.88045208791461105</c:v>
                </c:pt>
                <c:pt idx="65">
                  <c:v>0.91760442261862474</c:v>
                </c:pt>
                <c:pt idx="66">
                  <c:v>0.95752273994110493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</c:numCache>
            </c:numRef>
          </c:xVal>
          <c:yVal>
            <c:numRef>
              <c:f>'CP and CT'!$M$27:$M$1000</c:f>
              <c:numCache>
                <c:formatCode>General</c:formatCode>
                <c:ptCount val="974"/>
                <c:pt idx="0">
                  <c:v>62499.250001672204</c:v>
                </c:pt>
                <c:pt idx="1">
                  <c:v>61.687562437564068</c:v>
                </c:pt>
                <c:pt idx="2">
                  <c:v>30.484382808596084</c:v>
                </c:pt>
                <c:pt idx="3">
                  <c:v>20.076391202932527</c:v>
                </c:pt>
                <c:pt idx="4">
                  <c:v>14.871094726318507</c:v>
                </c:pt>
                <c:pt idx="5">
                  <c:v>11.747500499900079</c:v>
                </c:pt>
                <c:pt idx="6">
                  <c:v>9.6649308448592244</c:v>
                </c:pt>
                <c:pt idx="7">
                  <c:v>8.1772961005570917</c:v>
                </c:pt>
                <c:pt idx="8">
                  <c:v>7.0615235595550727</c:v>
                </c:pt>
                <c:pt idx="9">
                  <c:v>6.1936729252305458</c:v>
                </c:pt>
                <c:pt idx="10">
                  <c:v>5.4993750624937601</c:v>
                </c:pt>
                <c:pt idx="11">
                  <c:v>4.9313016998454788</c:v>
                </c:pt>
                <c:pt idx="12">
                  <c:v>4.4578993417215287</c:v>
                </c:pt>
                <c:pt idx="13">
                  <c:v>4.0573225136528031</c:v>
                </c:pt>
                <c:pt idx="14">
                  <c:v>3.7139668595100384</c:v>
                </c:pt>
                <c:pt idx="15">
                  <c:v>3.4163889074061777</c:v>
                </c:pt>
                <c:pt idx="16">
                  <c:v>3.1560058746328377</c:v>
                </c:pt>
                <c:pt idx="17">
                  <c:v>2.9262543379801222</c:v>
                </c:pt>
                <c:pt idx="18">
                  <c:v>2.7220293317037956</c:v>
                </c:pt>
                <c:pt idx="19">
                  <c:v>2.539300563128259</c:v>
                </c:pt>
                <c:pt idx="20">
                  <c:v>2.3748437578121102</c:v>
                </c:pt>
                <c:pt idx="21">
                  <c:v>2.2260487595828788</c:v>
                </c:pt>
                <c:pt idx="22">
                  <c:v>2.0907799645470662</c:v>
                </c:pt>
                <c:pt idx="23">
                  <c:v>1.9672731620364345</c:v>
                </c:pt>
                <c:pt idx="24">
                  <c:v>1.8540581642431566</c:v>
                </c:pt>
                <c:pt idx="25">
                  <c:v>1.7499000039998409</c:v>
                </c:pt>
                <c:pt idx="26">
                  <c:v>1.6537537017807005</c:v>
                </c:pt>
                <c:pt idx="27">
                  <c:v>1.5647290841079968</c:v>
                </c:pt>
                <c:pt idx="28">
                  <c:v>1.482063140602121</c:v>
                </c:pt>
                <c:pt idx="29">
                  <c:v>1.4050981000655156</c:v>
                </c:pt>
                <c:pt idx="30">
                  <c:v>1.3332638912036261</c:v>
                </c:pt>
                <c:pt idx="31">
                  <c:v>1.2660639979355508</c:v>
                </c:pt>
                <c:pt idx="32">
                  <c:v>1.2030639667510385</c:v>
                </c:pt>
                <c:pt idx="33">
                  <c:v>1.1438820035756494</c:v>
                </c:pt>
                <c:pt idx="34">
                  <c:v>1.088181229963824</c:v>
                </c:pt>
                <c:pt idx="35">
                  <c:v>1.0356632667638068</c:v>
                </c:pt>
                <c:pt idx="36">
                  <c:v>0.98606288714202317</c:v>
                </c:pt>
                <c:pt idx="37">
                  <c:v>0.93914353666117145</c:v>
                </c:pt>
                <c:pt idx="38">
                  <c:v>0.89469356069577055</c:v>
                </c:pt>
                <c:pt idx="39">
                  <c:v>0.85252301223045568</c:v>
                </c:pt>
                <c:pt idx="40">
                  <c:v>0.81246093847653744</c:v>
                </c:pt>
                <c:pt idx="41">
                  <c:v>0.77435306455940101</c:v>
                </c:pt>
                <c:pt idx="42">
                  <c:v>0.73805980809980642</c:v>
                </c:pt>
                <c:pt idx="43">
                  <c:v>0.70345457082393426</c:v>
                </c:pt>
                <c:pt idx="44">
                  <c:v>0.67042226313038267</c:v>
                </c:pt>
                <c:pt idx="45">
                  <c:v>0.6388580253772137</c:v>
                </c:pt>
                <c:pt idx="46">
                  <c:v>0.60866611595400033</c:v>
                </c:pt>
                <c:pt idx="47">
                  <c:v>0.5797589412991212</c:v>
                </c:pt>
                <c:pt idx="48">
                  <c:v>0.55205620716235004</c:v>
                </c:pt>
                <c:pt idx="49">
                  <c:v>0.52548417379237145</c:v>
                </c:pt>
                <c:pt idx="50">
                  <c:v>0.49997500049998927</c:v>
                </c:pt>
                <c:pt idx="51">
                  <c:v>0.4754661673300522</c:v>
                </c:pt>
                <c:pt idx="52">
                  <c:v>0.45189996346224037</c:v>
                </c:pt>
                <c:pt idx="53">
                  <c:v>0.42922303352766911</c:v>
                </c:pt>
                <c:pt idx="54">
                  <c:v>0.40738597433380791</c:v>
                </c:pt>
                <c:pt idx="55">
                  <c:v>0.38634297558226194</c:v>
                </c:pt>
                <c:pt idx="56">
                  <c:v>0.36605149908037288</c:v>
                </c:pt>
                <c:pt idx="57">
                  <c:v>0.34647199171944332</c:v>
                </c:pt>
                <c:pt idx="58">
                  <c:v>0.32756762814434165</c:v>
                </c:pt>
                <c:pt idx="59">
                  <c:v>0.30930407959187112</c:v>
                </c:pt>
                <c:pt idx="60">
                  <c:v>0.2916493058449019</c:v>
                </c:pt>
                <c:pt idx="61">
                  <c:v>0.27457336764971041</c:v>
                </c:pt>
                <c:pt idx="62">
                  <c:v>0.25804825728617214</c:v>
                </c:pt>
                <c:pt idx="63">
                  <c:v>0.24204774527388431</c:v>
                </c:pt>
                <c:pt idx="64">
                  <c:v>0.22654724144935168</c:v>
                </c:pt>
                <c:pt idx="65">
                  <c:v>0.21152366886663257</c:v>
                </c:pt>
                <c:pt idx="66">
                  <c:v>0.19695534916137566</c:v>
                </c:pt>
                <c:pt idx="67">
                  <c:v>0.19695534916137566</c:v>
                </c:pt>
                <c:pt idx="68">
                  <c:v>0.19695534916137566</c:v>
                </c:pt>
                <c:pt idx="69">
                  <c:v>0.19695534916137566</c:v>
                </c:pt>
                <c:pt idx="70">
                  <c:v>0.19695534916137566</c:v>
                </c:pt>
                <c:pt idx="71">
                  <c:v>0.19695534916137566</c:v>
                </c:pt>
                <c:pt idx="72">
                  <c:v>0.19695534916137566</c:v>
                </c:pt>
                <c:pt idx="73">
                  <c:v>0.19695534916137566</c:v>
                </c:pt>
                <c:pt idx="74">
                  <c:v>0.19695534916137566</c:v>
                </c:pt>
                <c:pt idx="75">
                  <c:v>0.19695534916137566</c:v>
                </c:pt>
                <c:pt idx="76">
                  <c:v>0.19695534916137566</c:v>
                </c:pt>
                <c:pt idx="77">
                  <c:v>0.19695534916137566</c:v>
                </c:pt>
                <c:pt idx="78">
                  <c:v>0.19695534916137566</c:v>
                </c:pt>
                <c:pt idx="79">
                  <c:v>0.19695534916137566</c:v>
                </c:pt>
                <c:pt idx="80">
                  <c:v>0.19695534916137566</c:v>
                </c:pt>
                <c:pt idx="81">
                  <c:v>0.19695534916137566</c:v>
                </c:pt>
                <c:pt idx="82">
                  <c:v>0.19695534916137566</c:v>
                </c:pt>
                <c:pt idx="83">
                  <c:v>0.19695534916137566</c:v>
                </c:pt>
                <c:pt idx="84">
                  <c:v>0.19695534916137566</c:v>
                </c:pt>
                <c:pt idx="85">
                  <c:v>0.19695534916137566</c:v>
                </c:pt>
                <c:pt idx="86">
                  <c:v>0.19695534916137566</c:v>
                </c:pt>
                <c:pt idx="87">
                  <c:v>0.19695534916137566</c:v>
                </c:pt>
                <c:pt idx="88">
                  <c:v>0.19695534916137566</c:v>
                </c:pt>
                <c:pt idx="89">
                  <c:v>0.19695534916137566</c:v>
                </c:pt>
                <c:pt idx="90">
                  <c:v>0.19695534916137566</c:v>
                </c:pt>
                <c:pt idx="91">
                  <c:v>0.19695534916137566</c:v>
                </c:pt>
                <c:pt idx="92">
                  <c:v>0.19695534916137566</c:v>
                </c:pt>
                <c:pt idx="93">
                  <c:v>0.19695534916137566</c:v>
                </c:pt>
                <c:pt idx="94">
                  <c:v>0.19695534916137566</c:v>
                </c:pt>
                <c:pt idx="95">
                  <c:v>0.19695534916137566</c:v>
                </c:pt>
                <c:pt idx="96">
                  <c:v>0.19695534916137566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02EB-423F-B24B-F0CB7FA02D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72896416"/>
        <c:axId val="1372888096"/>
      </c:scatterChart>
      <c:valAx>
        <c:axId val="260254319"/>
        <c:scaling>
          <c:orientation val="minMax"/>
          <c:max val="1"/>
          <c:min val="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i-FI" i="1"/>
                  <a:t>r</a:t>
                </a:r>
                <a:r>
                  <a:rPr lang="fi-FI"/>
                  <a:t>/</a:t>
                </a:r>
                <a:r>
                  <a:rPr lang="fi-FI" i="1"/>
                  <a:t>R</a:t>
                </a:r>
                <a:r>
                  <a:rPr lang="fi-FI" baseline="0"/>
                  <a:t>, -</a:t>
                </a:r>
                <a:endParaRPr lang="fi-FI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FI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25400" cap="flat" cmpd="sng" algn="ctr">
            <a:solidFill>
              <a:schemeClr val="tx1"/>
            </a:solidFill>
            <a:round/>
            <a:tailEnd type="none" w="lg" len="lg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FI"/>
          </a:p>
        </c:txPr>
        <c:crossAx val="260240175"/>
        <c:crosses val="autoZero"/>
        <c:crossBetween val="midCat"/>
      </c:valAx>
      <c:valAx>
        <c:axId val="260240175"/>
        <c:scaling>
          <c:orientation val="minMax"/>
          <c:max val="0.55000000000000004"/>
          <c:min val="0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i-FI" i="0"/>
                  <a:t>Axial induction factor,</a:t>
                </a:r>
                <a:r>
                  <a:rPr lang="fi-FI" i="0" baseline="0"/>
                  <a:t> </a:t>
                </a:r>
                <a:r>
                  <a:rPr lang="fi-FI" i="1"/>
                  <a:t>a</a:t>
                </a:r>
                <a:endParaRPr lang="fi-FI" baseline="-25000"/>
              </a:p>
            </c:rich>
          </c:tx>
          <c:layout>
            <c:manualLayout>
              <c:xMode val="edge"/>
              <c:yMode val="edge"/>
              <c:x val="2.2565243125930445E-2"/>
              <c:y val="0.182432971195056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FI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25400" cap="flat" cmpd="sng" algn="ctr">
            <a:solidFill>
              <a:schemeClr val="tx1"/>
            </a:solidFill>
            <a:round/>
            <a:tailEnd type="triangle" w="lg" len="lg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FI"/>
          </a:p>
        </c:txPr>
        <c:crossAx val="260254319"/>
        <c:crosses val="autoZero"/>
        <c:crossBetween val="midCat"/>
        <c:majorUnit val="0.1"/>
      </c:valAx>
      <c:valAx>
        <c:axId val="1372888096"/>
        <c:scaling>
          <c:orientation val="minMax"/>
          <c:max val="1.1000000000000001"/>
          <c:min val="0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i-FI" sz="1200" b="0" i="0" u="none" strike="noStrike" baseline="0">
                    <a:effectLst/>
                  </a:rPr>
                  <a:t>Tangential induction factor, </a:t>
                </a:r>
                <a:r>
                  <a:rPr lang="fi-FI" i="1"/>
                  <a:t>a</a:t>
                </a:r>
                <a:r>
                  <a:rPr lang="fi-FI"/>
                  <a:t>'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FI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25400" cap="flat" cmpd="sng" algn="ctr">
            <a:solidFill>
              <a:schemeClr val="tx1"/>
            </a:solidFill>
            <a:round/>
            <a:tailEnd type="triangle" w="lg" len="lg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FI"/>
          </a:p>
        </c:txPr>
        <c:crossAx val="1372896416"/>
        <c:crosses val="max"/>
        <c:crossBetween val="midCat"/>
      </c:valAx>
      <c:valAx>
        <c:axId val="137289641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3728880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200">
          <a:solidFill>
            <a:sysClr val="windowText" lastClr="000000"/>
          </a:solidFill>
        </a:defRPr>
      </a:pPr>
      <a:endParaRPr lang="en-FI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1"/>
          <c:order val="0"/>
          <c:tx>
            <c:strRef>
              <c:f>'CP and CT'!$I$26:$J$26</c:f>
              <c:strCache>
                <c:ptCount val="1"/>
                <c:pt idx="0">
                  <c:v>a a'</c:v>
                </c:pt>
              </c:strCache>
            </c:strRef>
          </c:tx>
          <c:spPr>
            <a:ln w="254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'CP and CT'!$N$27:$N$1000</c:f>
              <c:numCache>
                <c:formatCode>General</c:formatCode>
                <c:ptCount val="974"/>
                <c:pt idx="0">
                  <c:v>1.7320600452130607E-6</c:v>
                </c:pt>
                <c:pt idx="1">
                  <c:v>1.7431263068775154E-3</c:v>
                </c:pt>
                <c:pt idx="2">
                  <c:v>3.50352607399503E-3</c:v>
                </c:pt>
                <c:pt idx="3">
                  <c:v>5.2834814556924807E-3</c:v>
                </c:pt>
                <c:pt idx="4">
                  <c:v>7.0835658033498883E-3</c:v>
                </c:pt>
                <c:pt idx="5">
                  <c:v>8.9043770252395897E-3</c:v>
                </c:pt>
                <c:pt idx="6">
                  <c:v>1.0746538976993774E-2</c:v>
                </c:pt>
                <c:pt idx="7">
                  <c:v>1.2610702950338783E-2</c:v>
                </c:pt>
                <c:pt idx="8">
                  <c:v>1.4497549268451008E-2</c:v>
                </c:pt>
                <c:pt idx="9">
                  <c:v>1.6407788997121822E-2</c:v>
                </c:pt>
                <c:pt idx="10">
                  <c:v>1.8342165781848049E-2</c:v>
                </c:pt>
                <c:pt idx="11">
                  <c:v>2.0301457822000591E-2</c:v>
                </c:pt>
                <c:pt idx="12">
                  <c:v>2.2286479994383331E-2</c:v>
                </c:pt>
                <c:pt idx="13">
                  <c:v>2.4298086139791428E-2</c:v>
                </c:pt>
                <c:pt idx="14">
                  <c:v>2.6337171527633985E-2</c:v>
                </c:pt>
                <c:pt idx="15">
                  <c:v>2.8404675515319572E-2</c:v>
                </c:pt>
                <c:pt idx="16">
                  <c:v>3.0501584420942751E-2</c:v>
                </c:pt>
                <c:pt idx="17">
                  <c:v>3.2628934629880646E-2</c:v>
                </c:pt>
                <c:pt idx="18">
                  <c:v>3.4787815958248668E-2</c:v>
                </c:pt>
                <c:pt idx="19">
                  <c:v>3.6979375298808244E-2</c:v>
                </c:pt>
                <c:pt idx="20">
                  <c:v>3.9204820577917146E-2</c:v>
                </c:pt>
                <c:pt idx="21">
                  <c:v>4.1465425055512831E-2</c:v>
                </c:pt>
                <c:pt idx="22">
                  <c:v>4.3762532003988462E-2</c:v>
                </c:pt>
                <c:pt idx="23">
                  <c:v>4.6097559806227519E-2</c:v>
                </c:pt>
                <c:pt idx="24">
                  <c:v>4.8472007518097292E-2</c:v>
                </c:pt>
                <c:pt idx="25">
                  <c:v>5.0887460946459004E-2</c:v>
                </c:pt>
                <c:pt idx="26">
                  <c:v>5.33455993003593E-2</c:v>
                </c:pt>
                <c:pt idx="27">
                  <c:v>5.5848202480657076E-2</c:v>
                </c:pt>
                <c:pt idx="28">
                  <c:v>5.8397159082089173E-2</c:v>
                </c:pt>
                <c:pt idx="29">
                  <c:v>6.0994475191877666E-2</c:v>
                </c:pt>
                <c:pt idx="30">
                  <c:v>6.3642284080680595E-2</c:v>
                </c:pt>
                <c:pt idx="31">
                  <c:v>6.6342856895263133E-2</c:v>
                </c:pt>
                <c:pt idx="32">
                  <c:v>6.9098614478073306E-2</c:v>
                </c:pt>
                <c:pt idx="33">
                  <c:v>7.1912140457351448E-2</c:v>
                </c:pt>
                <c:pt idx="34">
                  <c:v>7.4786195773000302E-2</c:v>
                </c:pt>
                <c:pt idx="35">
                  <c:v>7.7723734828796076E-2</c:v>
                </c:pt>
                <c:pt idx="36">
                  <c:v>8.0727923491389547E-2</c:v>
                </c:pt>
                <c:pt idx="37">
                  <c:v>8.3802159191833134E-2</c:v>
                </c:pt>
                <c:pt idx="38">
                  <c:v>8.6950093427217046E-2</c:v>
                </c:pt>
                <c:pt idx="39">
                  <c:v>9.0175657009780044E-2</c:v>
                </c:pt>
                <c:pt idx="40">
                  <c:v>9.3483088470321329E-2</c:v>
                </c:pt>
                <c:pt idx="41">
                  <c:v>9.6876966094010919E-2</c:v>
                </c:pt>
                <c:pt idx="42">
                  <c:v>0.10036224415248907</c:v>
                </c:pt>
                <c:pt idx="43">
                  <c:v>0.10394429399982484</c:v>
                </c:pt>
                <c:pt idx="44">
                  <c:v>0.10762895082577624</c:v>
                </c:pt>
                <c:pt idx="45">
                  <c:v>0.11142256701327995</c:v>
                </c:pt>
                <c:pt idx="46">
                  <c:v>0.1153320732351862</c:v>
                </c:pt>
                <c:pt idx="47">
                  <c:v>0.11936504865687443</c:v>
                </c:pt>
                <c:pt idx="48">
                  <c:v>0.1235298018981606</c:v>
                </c:pt>
                <c:pt idx="49">
                  <c:v>0.1278354647649145</c:v>
                </c:pt>
                <c:pt idx="50">
                  <c:v>0.13229210120790008</c:v>
                </c:pt>
                <c:pt idx="51">
                  <c:v>0.13691083452969255</c:v>
                </c:pt>
                <c:pt idx="52">
                  <c:v>0.14170399657504293</c:v>
                </c:pt>
                <c:pt idx="53">
                  <c:v>0.14668530355255729</c:v>
                </c:pt>
                <c:pt idx="54">
                  <c:v>0.15187006430952235</c:v>
                </c:pt>
                <c:pt idx="55">
                  <c:v>0.15727542840380895</c:v>
                </c:pt>
                <c:pt idx="56">
                  <c:v>0.16292068330674284</c:v>
                </c:pt>
                <c:pt idx="57">
                  <c:v>0.16882761269546057</c:v>
                </c:pt>
                <c:pt idx="58">
                  <c:v>0.17502093128790006</c:v>
                </c:pt>
                <c:pt idx="59">
                  <c:v>0.18152881637377016</c:v>
                </c:pt>
                <c:pt idx="60">
                  <c:v>0.18838356258556119</c:v>
                </c:pt>
                <c:pt idx="61">
                  <c:v>0.19562239524493777</c:v>
                </c:pt>
                <c:pt idx="62">
                  <c:v>0.20328848986701542</c:v>
                </c:pt>
                <c:pt idx="63">
                  <c:v>0.21143226270113144</c:v>
                </c:pt>
                <c:pt idx="64">
                  <c:v>0.22011302197865276</c:v>
                </c:pt>
                <c:pt idx="65">
                  <c:v>0.22940110565465618</c:v>
                </c:pt>
                <c:pt idx="66">
                  <c:v>0.23938068498527623</c:v>
                </c:pt>
                <c:pt idx="67">
                  <c:v>0.25015349426110839</c:v>
                </c:pt>
                <c:pt idx="68">
                  <c:v>0.26184387213301674</c:v>
                </c:pt>
                <c:pt idx="69">
                  <c:v>0.27460569797146822</c:v>
                </c:pt>
                <c:pt idx="70">
                  <c:v>0.28863212858485499</c:v>
                </c:pt>
                <c:pt idx="71">
                  <c:v>0.30416957996597782</c:v>
                </c:pt>
                <c:pt idx="72">
                  <c:v>0.3215383340623833</c:v>
                </c:pt>
                <c:pt idx="73">
                  <c:v>0.34116383784390097</c:v>
                </c:pt>
                <c:pt idx="74">
                  <c:v>0.36362594811635252</c:v>
                </c:pt>
                <c:pt idx="75">
                  <c:v>0.38973972426135955</c:v>
                </c:pt>
                <c:pt idx="76">
                  <c:v>0.42069485945691171</c:v>
                </c:pt>
                <c:pt idx="77">
                  <c:v>0.45831182574335072</c:v>
                </c:pt>
                <c:pt idx="78">
                  <c:v>0.50555127675120182</c:v>
                </c:pt>
                <c:pt idx="79">
                  <c:v>0.56763865933665847</c:v>
                </c:pt>
                <c:pt idx="80">
                  <c:v>0.65493416591250775</c:v>
                </c:pt>
                <c:pt idx="81">
                  <c:v>0.79204011443646349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</c:numCache>
            </c:numRef>
          </c:xVal>
          <c:yVal>
            <c:numRef>
              <c:f>'CP and CT'!$O$27:$O$1000</c:f>
              <c:numCache>
                <c:formatCode>General</c:formatCode>
                <c:ptCount val="974"/>
                <c:pt idx="0">
                  <c:v>0.25000099999999997</c:v>
                </c:pt>
                <c:pt idx="1">
                  <c:v>0.25100099999999997</c:v>
                </c:pt>
                <c:pt idx="2">
                  <c:v>0.25200099999999998</c:v>
                </c:pt>
                <c:pt idx="3">
                  <c:v>0.25300099999999998</c:v>
                </c:pt>
                <c:pt idx="4">
                  <c:v>0.25400099999999998</c:v>
                </c:pt>
                <c:pt idx="5">
                  <c:v>0.25500099999999998</c:v>
                </c:pt>
                <c:pt idx="6">
                  <c:v>0.25600099999999998</c:v>
                </c:pt>
                <c:pt idx="7">
                  <c:v>0.25700099999999998</c:v>
                </c:pt>
                <c:pt idx="8">
                  <c:v>0.25800099999999998</c:v>
                </c:pt>
                <c:pt idx="9">
                  <c:v>0.25900099999999998</c:v>
                </c:pt>
                <c:pt idx="10">
                  <c:v>0.26000099999999998</c:v>
                </c:pt>
                <c:pt idx="11">
                  <c:v>0.26100099999999998</c:v>
                </c:pt>
                <c:pt idx="12">
                  <c:v>0.26200099999999998</c:v>
                </c:pt>
                <c:pt idx="13">
                  <c:v>0.26300099999999998</c:v>
                </c:pt>
                <c:pt idx="14">
                  <c:v>0.26400099999999999</c:v>
                </c:pt>
                <c:pt idx="15">
                  <c:v>0.26500099999999999</c:v>
                </c:pt>
                <c:pt idx="16">
                  <c:v>0.26600099999999999</c:v>
                </c:pt>
                <c:pt idx="17">
                  <c:v>0.26700099999999999</c:v>
                </c:pt>
                <c:pt idx="18">
                  <c:v>0.26800099999999999</c:v>
                </c:pt>
                <c:pt idx="19">
                  <c:v>0.26900099999999999</c:v>
                </c:pt>
                <c:pt idx="20">
                  <c:v>0.27000099999999999</c:v>
                </c:pt>
                <c:pt idx="21">
                  <c:v>0.27100099999999999</c:v>
                </c:pt>
                <c:pt idx="22">
                  <c:v>0.27200099999999999</c:v>
                </c:pt>
                <c:pt idx="23">
                  <c:v>0.27300099999999999</c:v>
                </c:pt>
                <c:pt idx="24">
                  <c:v>0.27400099999999999</c:v>
                </c:pt>
                <c:pt idx="25">
                  <c:v>0.275001</c:v>
                </c:pt>
                <c:pt idx="26">
                  <c:v>0.276001</c:v>
                </c:pt>
                <c:pt idx="27">
                  <c:v>0.277001</c:v>
                </c:pt>
                <c:pt idx="28">
                  <c:v>0.278001</c:v>
                </c:pt>
                <c:pt idx="29">
                  <c:v>0.279001</c:v>
                </c:pt>
                <c:pt idx="30">
                  <c:v>0.280001</c:v>
                </c:pt>
                <c:pt idx="31">
                  <c:v>0.281001</c:v>
                </c:pt>
                <c:pt idx="32">
                  <c:v>0.282001</c:v>
                </c:pt>
                <c:pt idx="33">
                  <c:v>0.283001</c:v>
                </c:pt>
                <c:pt idx="34">
                  <c:v>0.284001</c:v>
                </c:pt>
                <c:pt idx="35">
                  <c:v>0.285001</c:v>
                </c:pt>
                <c:pt idx="36">
                  <c:v>0.28600100000000001</c:v>
                </c:pt>
                <c:pt idx="37">
                  <c:v>0.28700100000000001</c:v>
                </c:pt>
                <c:pt idx="38">
                  <c:v>0.28800100000000001</c:v>
                </c:pt>
                <c:pt idx="39">
                  <c:v>0.28900100000000001</c:v>
                </c:pt>
                <c:pt idx="40">
                  <c:v>0.29000100000000001</c:v>
                </c:pt>
                <c:pt idx="41">
                  <c:v>0.29100100000000001</c:v>
                </c:pt>
                <c:pt idx="42">
                  <c:v>0.29200100000000001</c:v>
                </c:pt>
                <c:pt idx="43">
                  <c:v>0.29300100000000001</c:v>
                </c:pt>
                <c:pt idx="44">
                  <c:v>0.29400100000000001</c:v>
                </c:pt>
                <c:pt idx="45">
                  <c:v>0.29500100000000001</c:v>
                </c:pt>
                <c:pt idx="46">
                  <c:v>0.29600100000000001</c:v>
                </c:pt>
                <c:pt idx="47">
                  <c:v>0.29700100000000001</c:v>
                </c:pt>
                <c:pt idx="48">
                  <c:v>0.29800100000000002</c:v>
                </c:pt>
                <c:pt idx="49">
                  <c:v>0.29900100000000002</c:v>
                </c:pt>
                <c:pt idx="50">
                  <c:v>0.30000100000000002</c:v>
                </c:pt>
                <c:pt idx="51">
                  <c:v>0.30100100000000002</c:v>
                </c:pt>
                <c:pt idx="52">
                  <c:v>0.30200100000000002</c:v>
                </c:pt>
                <c:pt idx="53">
                  <c:v>0.30300100000000002</c:v>
                </c:pt>
                <c:pt idx="54">
                  <c:v>0.30400100000000002</c:v>
                </c:pt>
                <c:pt idx="55">
                  <c:v>0.30500100000000002</c:v>
                </c:pt>
                <c:pt idx="56">
                  <c:v>0.30600100000000002</c:v>
                </c:pt>
                <c:pt idx="57">
                  <c:v>0.30700100000000002</c:v>
                </c:pt>
                <c:pt idx="58">
                  <c:v>0.30800100000000002</c:v>
                </c:pt>
                <c:pt idx="59">
                  <c:v>0.30900100000000003</c:v>
                </c:pt>
                <c:pt idx="60">
                  <c:v>0.31000100000000003</c:v>
                </c:pt>
                <c:pt idx="61">
                  <c:v>0.31100100000000003</c:v>
                </c:pt>
                <c:pt idx="62">
                  <c:v>0.31200100000000003</c:v>
                </c:pt>
                <c:pt idx="63">
                  <c:v>0.31300100000000003</c:v>
                </c:pt>
                <c:pt idx="64">
                  <c:v>0.31400100000000003</c:v>
                </c:pt>
                <c:pt idx="65">
                  <c:v>0.31500100000000003</c:v>
                </c:pt>
                <c:pt idx="66">
                  <c:v>0.31600100000000003</c:v>
                </c:pt>
                <c:pt idx="67">
                  <c:v>0.31700100000000003</c:v>
                </c:pt>
                <c:pt idx="68">
                  <c:v>0.31800100000000003</c:v>
                </c:pt>
                <c:pt idx="69">
                  <c:v>0.31900100000000003</c:v>
                </c:pt>
                <c:pt idx="70">
                  <c:v>0.32000100000000004</c:v>
                </c:pt>
                <c:pt idx="71">
                  <c:v>0.32100100000000004</c:v>
                </c:pt>
                <c:pt idx="72">
                  <c:v>0.32200100000000004</c:v>
                </c:pt>
                <c:pt idx="73">
                  <c:v>0.32300100000000004</c:v>
                </c:pt>
                <c:pt idx="74">
                  <c:v>0.32400100000000004</c:v>
                </c:pt>
                <c:pt idx="75">
                  <c:v>0.32500100000000004</c:v>
                </c:pt>
                <c:pt idx="76">
                  <c:v>0.32600100000000004</c:v>
                </c:pt>
                <c:pt idx="77">
                  <c:v>0.32700100000000004</c:v>
                </c:pt>
                <c:pt idx="78">
                  <c:v>0.32800100000000004</c:v>
                </c:pt>
                <c:pt idx="79">
                  <c:v>0.32900100000000004</c:v>
                </c:pt>
                <c:pt idx="80">
                  <c:v>0.33000100000000004</c:v>
                </c:pt>
                <c:pt idx="81">
                  <c:v>0.33100100000000005</c:v>
                </c:pt>
                <c:pt idx="82">
                  <c:v>0.33100100000000005</c:v>
                </c:pt>
                <c:pt idx="83">
                  <c:v>0.33100100000000005</c:v>
                </c:pt>
                <c:pt idx="84">
                  <c:v>0.33100100000000005</c:v>
                </c:pt>
                <c:pt idx="85">
                  <c:v>0.33100100000000005</c:v>
                </c:pt>
                <c:pt idx="86">
                  <c:v>0.33100100000000005</c:v>
                </c:pt>
                <c:pt idx="87">
                  <c:v>0.33100100000000005</c:v>
                </c:pt>
                <c:pt idx="88">
                  <c:v>0.33100100000000005</c:v>
                </c:pt>
                <c:pt idx="89">
                  <c:v>0.33100100000000005</c:v>
                </c:pt>
                <c:pt idx="90">
                  <c:v>0.33100100000000005</c:v>
                </c:pt>
                <c:pt idx="91">
                  <c:v>0.33100100000000005</c:v>
                </c:pt>
                <c:pt idx="92">
                  <c:v>0.33100100000000005</c:v>
                </c:pt>
                <c:pt idx="93">
                  <c:v>0.33100100000000005</c:v>
                </c:pt>
                <c:pt idx="94">
                  <c:v>0.33100100000000005</c:v>
                </c:pt>
                <c:pt idx="95">
                  <c:v>0.33100100000000005</c:v>
                </c:pt>
                <c:pt idx="96">
                  <c:v>0.33100100000000005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9AB-472A-BA68-216F8D6C69AC}"/>
            </c:ext>
          </c:extLst>
        </c:ser>
        <c:ser>
          <c:idx val="2"/>
          <c:order val="1"/>
          <c:tx>
            <c:strRef>
              <c:f>'CP and CT'!$J$26</c:f>
              <c:strCache>
                <c:ptCount val="1"/>
                <c:pt idx="0">
                  <c:v>a'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'CP and CT'!$H$27:$H$35</c:f>
              <c:numCache>
                <c:formatCode>General</c:formatCode>
                <c:ptCount val="9"/>
                <c:pt idx="0">
                  <c:v>2.7712960723408971E-5</c:v>
                </c:pt>
                <c:pt idx="1">
                  <c:v>2.7890020910040246E-2</c:v>
                </c:pt>
                <c:pt idx="2">
                  <c:v>5.605641718392048E-2</c:v>
                </c:pt>
                <c:pt idx="3">
                  <c:v>8.4535703291079692E-2</c:v>
                </c:pt>
                <c:pt idx="4">
                  <c:v>0.11333705285359821</c:v>
                </c:pt>
                <c:pt idx="5">
                  <c:v>0.14247003240383344</c:v>
                </c:pt>
                <c:pt idx="6">
                  <c:v>0.17194462363190038</c:v>
                </c:pt>
                <c:pt idx="7">
                  <c:v>0.20177124720542053</c:v>
                </c:pt>
                <c:pt idx="8">
                  <c:v>0.23196078829521613</c:v>
                </c:pt>
              </c:numCache>
            </c:numRef>
          </c:xVal>
          <c:yVal>
            <c:numRef>
              <c:f>'CP and CT'!$J$27:$J$35</c:f>
              <c:numCache>
                <c:formatCode>General</c:formatCode>
                <c:ptCount val="9"/>
                <c:pt idx="0">
                  <c:v>62499.250001672204</c:v>
                </c:pt>
                <c:pt idx="1">
                  <c:v>61.687562437564068</c:v>
                </c:pt>
                <c:pt idx="2">
                  <c:v>30.484382808596084</c:v>
                </c:pt>
                <c:pt idx="3">
                  <c:v>20.076391202932527</c:v>
                </c:pt>
                <c:pt idx="4">
                  <c:v>14.871094726318507</c:v>
                </c:pt>
                <c:pt idx="5">
                  <c:v>11.747500499900079</c:v>
                </c:pt>
                <c:pt idx="6">
                  <c:v>9.6649308448592244</c:v>
                </c:pt>
                <c:pt idx="7">
                  <c:v>8.1772961005570917</c:v>
                </c:pt>
                <c:pt idx="8">
                  <c:v>7.0615235595550727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D9AB-472A-BA68-216F8D6C69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60254319"/>
        <c:axId val="260240175"/>
      </c:scatterChart>
      <c:scatterChart>
        <c:scatterStyle val="lineMarker"/>
        <c:varyColors val="0"/>
        <c:ser>
          <c:idx val="0"/>
          <c:order val="2"/>
          <c:tx>
            <c:strRef>
              <c:f>'CP and CT'!$J$26</c:f>
              <c:strCache>
                <c:ptCount val="1"/>
                <c:pt idx="0">
                  <c:v>a'</c:v>
                </c:pt>
              </c:strCache>
            </c:strRef>
          </c:tx>
          <c:spPr>
            <a:ln w="25400" cap="rnd">
              <a:solidFill>
                <a:schemeClr val="tx1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'CP and CT'!$N$27:$N$1000</c:f>
              <c:numCache>
                <c:formatCode>General</c:formatCode>
                <c:ptCount val="974"/>
                <c:pt idx="0">
                  <c:v>1.7320600452130607E-6</c:v>
                </c:pt>
                <c:pt idx="1">
                  <c:v>1.7431263068775154E-3</c:v>
                </c:pt>
                <c:pt idx="2">
                  <c:v>3.50352607399503E-3</c:v>
                </c:pt>
                <c:pt idx="3">
                  <c:v>5.2834814556924807E-3</c:v>
                </c:pt>
                <c:pt idx="4">
                  <c:v>7.0835658033498883E-3</c:v>
                </c:pt>
                <c:pt idx="5">
                  <c:v>8.9043770252395897E-3</c:v>
                </c:pt>
                <c:pt idx="6">
                  <c:v>1.0746538976993774E-2</c:v>
                </c:pt>
                <c:pt idx="7">
                  <c:v>1.2610702950338783E-2</c:v>
                </c:pt>
                <c:pt idx="8">
                  <c:v>1.4497549268451008E-2</c:v>
                </c:pt>
                <c:pt idx="9">
                  <c:v>1.6407788997121822E-2</c:v>
                </c:pt>
                <c:pt idx="10">
                  <c:v>1.8342165781848049E-2</c:v>
                </c:pt>
                <c:pt idx="11">
                  <c:v>2.0301457822000591E-2</c:v>
                </c:pt>
                <c:pt idx="12">
                  <c:v>2.2286479994383331E-2</c:v>
                </c:pt>
                <c:pt idx="13">
                  <c:v>2.4298086139791428E-2</c:v>
                </c:pt>
                <c:pt idx="14">
                  <c:v>2.6337171527633985E-2</c:v>
                </c:pt>
                <c:pt idx="15">
                  <c:v>2.8404675515319572E-2</c:v>
                </c:pt>
                <c:pt idx="16">
                  <c:v>3.0501584420942751E-2</c:v>
                </c:pt>
                <c:pt idx="17">
                  <c:v>3.2628934629880646E-2</c:v>
                </c:pt>
                <c:pt idx="18">
                  <c:v>3.4787815958248668E-2</c:v>
                </c:pt>
                <c:pt idx="19">
                  <c:v>3.6979375298808244E-2</c:v>
                </c:pt>
                <c:pt idx="20">
                  <c:v>3.9204820577917146E-2</c:v>
                </c:pt>
                <c:pt idx="21">
                  <c:v>4.1465425055512831E-2</c:v>
                </c:pt>
                <c:pt idx="22">
                  <c:v>4.3762532003988462E-2</c:v>
                </c:pt>
                <c:pt idx="23">
                  <c:v>4.6097559806227519E-2</c:v>
                </c:pt>
                <c:pt idx="24">
                  <c:v>4.8472007518097292E-2</c:v>
                </c:pt>
                <c:pt idx="25">
                  <c:v>5.0887460946459004E-2</c:v>
                </c:pt>
                <c:pt idx="26">
                  <c:v>5.33455993003593E-2</c:v>
                </c:pt>
                <c:pt idx="27">
                  <c:v>5.5848202480657076E-2</c:v>
                </c:pt>
                <c:pt idx="28">
                  <c:v>5.8397159082089173E-2</c:v>
                </c:pt>
                <c:pt idx="29">
                  <c:v>6.0994475191877666E-2</c:v>
                </c:pt>
                <c:pt idx="30">
                  <c:v>6.3642284080680595E-2</c:v>
                </c:pt>
                <c:pt idx="31">
                  <c:v>6.6342856895263133E-2</c:v>
                </c:pt>
                <c:pt idx="32">
                  <c:v>6.9098614478073306E-2</c:v>
                </c:pt>
                <c:pt idx="33">
                  <c:v>7.1912140457351448E-2</c:v>
                </c:pt>
                <c:pt idx="34">
                  <c:v>7.4786195773000302E-2</c:v>
                </c:pt>
                <c:pt idx="35">
                  <c:v>7.7723734828796076E-2</c:v>
                </c:pt>
                <c:pt idx="36">
                  <c:v>8.0727923491389547E-2</c:v>
                </c:pt>
                <c:pt idx="37">
                  <c:v>8.3802159191833134E-2</c:v>
                </c:pt>
                <c:pt idx="38">
                  <c:v>8.6950093427217046E-2</c:v>
                </c:pt>
                <c:pt idx="39">
                  <c:v>9.0175657009780044E-2</c:v>
                </c:pt>
                <c:pt idx="40">
                  <c:v>9.3483088470321329E-2</c:v>
                </c:pt>
                <c:pt idx="41">
                  <c:v>9.6876966094010919E-2</c:v>
                </c:pt>
                <c:pt idx="42">
                  <c:v>0.10036224415248907</c:v>
                </c:pt>
                <c:pt idx="43">
                  <c:v>0.10394429399982484</c:v>
                </c:pt>
                <c:pt idx="44">
                  <c:v>0.10762895082577624</c:v>
                </c:pt>
                <c:pt idx="45">
                  <c:v>0.11142256701327995</c:v>
                </c:pt>
                <c:pt idx="46">
                  <c:v>0.1153320732351862</c:v>
                </c:pt>
                <c:pt idx="47">
                  <c:v>0.11936504865687443</c:v>
                </c:pt>
                <c:pt idx="48">
                  <c:v>0.1235298018981606</c:v>
                </c:pt>
                <c:pt idx="49">
                  <c:v>0.1278354647649145</c:v>
                </c:pt>
                <c:pt idx="50">
                  <c:v>0.13229210120790008</c:v>
                </c:pt>
                <c:pt idx="51">
                  <c:v>0.13691083452969255</c:v>
                </c:pt>
                <c:pt idx="52">
                  <c:v>0.14170399657504293</c:v>
                </c:pt>
                <c:pt idx="53">
                  <c:v>0.14668530355255729</c:v>
                </c:pt>
                <c:pt idx="54">
                  <c:v>0.15187006430952235</c:v>
                </c:pt>
                <c:pt idx="55">
                  <c:v>0.15727542840380895</c:v>
                </c:pt>
                <c:pt idx="56">
                  <c:v>0.16292068330674284</c:v>
                </c:pt>
                <c:pt idx="57">
                  <c:v>0.16882761269546057</c:v>
                </c:pt>
                <c:pt idx="58">
                  <c:v>0.17502093128790006</c:v>
                </c:pt>
                <c:pt idx="59">
                  <c:v>0.18152881637377016</c:v>
                </c:pt>
                <c:pt idx="60">
                  <c:v>0.18838356258556119</c:v>
                </c:pt>
                <c:pt idx="61">
                  <c:v>0.19562239524493777</c:v>
                </c:pt>
                <c:pt idx="62">
                  <c:v>0.20328848986701542</c:v>
                </c:pt>
                <c:pt idx="63">
                  <c:v>0.21143226270113144</c:v>
                </c:pt>
                <c:pt idx="64">
                  <c:v>0.22011302197865276</c:v>
                </c:pt>
                <c:pt idx="65">
                  <c:v>0.22940110565465618</c:v>
                </c:pt>
                <c:pt idx="66">
                  <c:v>0.23938068498527623</c:v>
                </c:pt>
                <c:pt idx="67">
                  <c:v>0.25015349426110839</c:v>
                </c:pt>
                <c:pt idx="68">
                  <c:v>0.26184387213301674</c:v>
                </c:pt>
                <c:pt idx="69">
                  <c:v>0.27460569797146822</c:v>
                </c:pt>
                <c:pt idx="70">
                  <c:v>0.28863212858485499</c:v>
                </c:pt>
                <c:pt idx="71">
                  <c:v>0.30416957996597782</c:v>
                </c:pt>
                <c:pt idx="72">
                  <c:v>0.3215383340623833</c:v>
                </c:pt>
                <c:pt idx="73">
                  <c:v>0.34116383784390097</c:v>
                </c:pt>
                <c:pt idx="74">
                  <c:v>0.36362594811635252</c:v>
                </c:pt>
                <c:pt idx="75">
                  <c:v>0.38973972426135955</c:v>
                </c:pt>
                <c:pt idx="76">
                  <c:v>0.42069485945691171</c:v>
                </c:pt>
                <c:pt idx="77">
                  <c:v>0.45831182574335072</c:v>
                </c:pt>
                <c:pt idx="78">
                  <c:v>0.50555127675120182</c:v>
                </c:pt>
                <c:pt idx="79">
                  <c:v>0.56763865933665847</c:v>
                </c:pt>
                <c:pt idx="80">
                  <c:v>0.65493416591250775</c:v>
                </c:pt>
                <c:pt idx="81">
                  <c:v>0.79204011443646349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</c:numCache>
            </c:numRef>
          </c:xVal>
          <c:yVal>
            <c:numRef>
              <c:f>'CP and CT'!$P$27:$P$1000</c:f>
              <c:numCache>
                <c:formatCode>General</c:formatCode>
                <c:ptCount val="974"/>
                <c:pt idx="0">
                  <c:v>62499.250001672204</c:v>
                </c:pt>
                <c:pt idx="1">
                  <c:v>61.687562437564068</c:v>
                </c:pt>
                <c:pt idx="2">
                  <c:v>30.484382808596084</c:v>
                </c:pt>
                <c:pt idx="3">
                  <c:v>20.076391202932527</c:v>
                </c:pt>
                <c:pt idx="4">
                  <c:v>14.871094726318507</c:v>
                </c:pt>
                <c:pt idx="5">
                  <c:v>11.747500499900079</c:v>
                </c:pt>
                <c:pt idx="6">
                  <c:v>9.6649308448592244</c:v>
                </c:pt>
                <c:pt idx="7">
                  <c:v>8.1772961005570917</c:v>
                </c:pt>
                <c:pt idx="8">
                  <c:v>7.0615235595550727</c:v>
                </c:pt>
                <c:pt idx="9">
                  <c:v>6.1936729252305458</c:v>
                </c:pt>
                <c:pt idx="10">
                  <c:v>5.4993750624937601</c:v>
                </c:pt>
                <c:pt idx="11">
                  <c:v>4.9313016998454788</c:v>
                </c:pt>
                <c:pt idx="12">
                  <c:v>4.4578993417215287</c:v>
                </c:pt>
                <c:pt idx="13">
                  <c:v>4.0573225136528031</c:v>
                </c:pt>
                <c:pt idx="14">
                  <c:v>3.7139668595100384</c:v>
                </c:pt>
                <c:pt idx="15">
                  <c:v>3.4163889074061777</c:v>
                </c:pt>
                <c:pt idx="16">
                  <c:v>3.1560058746328377</c:v>
                </c:pt>
                <c:pt idx="17">
                  <c:v>2.9262543379801222</c:v>
                </c:pt>
                <c:pt idx="18">
                  <c:v>2.7220293317037956</c:v>
                </c:pt>
                <c:pt idx="19">
                  <c:v>2.539300563128259</c:v>
                </c:pt>
                <c:pt idx="20">
                  <c:v>2.3748437578121102</c:v>
                </c:pt>
                <c:pt idx="21">
                  <c:v>2.2260487595828788</c:v>
                </c:pt>
                <c:pt idx="22">
                  <c:v>2.0907799645470662</c:v>
                </c:pt>
                <c:pt idx="23">
                  <c:v>1.9672731620364345</c:v>
                </c:pt>
                <c:pt idx="24">
                  <c:v>1.8540581642431566</c:v>
                </c:pt>
                <c:pt idx="25">
                  <c:v>1.7499000039998409</c:v>
                </c:pt>
                <c:pt idx="26">
                  <c:v>1.6537537017807005</c:v>
                </c:pt>
                <c:pt idx="27">
                  <c:v>1.5647290841079968</c:v>
                </c:pt>
                <c:pt idx="28">
                  <c:v>1.482063140602121</c:v>
                </c:pt>
                <c:pt idx="29">
                  <c:v>1.4050981000655156</c:v>
                </c:pt>
                <c:pt idx="30">
                  <c:v>1.3332638912036261</c:v>
                </c:pt>
                <c:pt idx="31">
                  <c:v>1.2660639979355508</c:v>
                </c:pt>
                <c:pt idx="32">
                  <c:v>1.2030639667510385</c:v>
                </c:pt>
                <c:pt idx="33">
                  <c:v>1.1438820035756494</c:v>
                </c:pt>
                <c:pt idx="34">
                  <c:v>1.088181229963824</c:v>
                </c:pt>
                <c:pt idx="35">
                  <c:v>1.0356632667638068</c:v>
                </c:pt>
                <c:pt idx="36">
                  <c:v>0.98606288714202317</c:v>
                </c:pt>
                <c:pt idx="37">
                  <c:v>0.93914353666117145</c:v>
                </c:pt>
                <c:pt idx="38">
                  <c:v>0.89469356069577055</c:v>
                </c:pt>
                <c:pt idx="39">
                  <c:v>0.85252301223045568</c:v>
                </c:pt>
                <c:pt idx="40">
                  <c:v>0.81246093847653744</c:v>
                </c:pt>
                <c:pt idx="41">
                  <c:v>0.77435306455940101</c:v>
                </c:pt>
                <c:pt idx="42">
                  <c:v>0.73805980809980642</c:v>
                </c:pt>
                <c:pt idx="43">
                  <c:v>0.70345457082393426</c:v>
                </c:pt>
                <c:pt idx="44">
                  <c:v>0.67042226313038267</c:v>
                </c:pt>
                <c:pt idx="45">
                  <c:v>0.6388580253772137</c:v>
                </c:pt>
                <c:pt idx="46">
                  <c:v>0.60866611595400033</c:v>
                </c:pt>
                <c:pt idx="47">
                  <c:v>0.5797589412991212</c:v>
                </c:pt>
                <c:pt idx="48">
                  <c:v>0.55205620716235004</c:v>
                </c:pt>
                <c:pt idx="49">
                  <c:v>0.52548417379237145</c:v>
                </c:pt>
                <c:pt idx="50">
                  <c:v>0.49997500049998927</c:v>
                </c:pt>
                <c:pt idx="51">
                  <c:v>0.4754661673300522</c:v>
                </c:pt>
                <c:pt idx="52">
                  <c:v>0.45189996346224037</c:v>
                </c:pt>
                <c:pt idx="53">
                  <c:v>0.42922303352766911</c:v>
                </c:pt>
                <c:pt idx="54">
                  <c:v>0.40738597433380791</c:v>
                </c:pt>
                <c:pt idx="55">
                  <c:v>0.38634297558226194</c:v>
                </c:pt>
                <c:pt idx="56">
                  <c:v>0.36605149908037288</c:v>
                </c:pt>
                <c:pt idx="57">
                  <c:v>0.34647199171944332</c:v>
                </c:pt>
                <c:pt idx="58">
                  <c:v>0.32756762814434165</c:v>
                </c:pt>
                <c:pt idx="59">
                  <c:v>0.30930407959187112</c:v>
                </c:pt>
                <c:pt idx="60">
                  <c:v>0.2916493058449019</c:v>
                </c:pt>
                <c:pt idx="61">
                  <c:v>0.27457336764971041</c:v>
                </c:pt>
                <c:pt idx="62">
                  <c:v>0.25804825728617214</c:v>
                </c:pt>
                <c:pt idx="63">
                  <c:v>0.24204774527388431</c:v>
                </c:pt>
                <c:pt idx="64">
                  <c:v>0.22654724144935168</c:v>
                </c:pt>
                <c:pt idx="65">
                  <c:v>0.21152366886663257</c:v>
                </c:pt>
                <c:pt idx="66">
                  <c:v>0.19695534916137566</c:v>
                </c:pt>
                <c:pt idx="67">
                  <c:v>0.18282189818062392</c:v>
                </c:pt>
                <c:pt idx="68">
                  <c:v>0.16910413082160491</c:v>
                </c:pt>
                <c:pt idx="69">
                  <c:v>0.15578397414530198</c:v>
                </c:pt>
                <c:pt idx="70">
                  <c:v>0.14284438793731452</c:v>
                </c:pt>
                <c:pt idx="71">
                  <c:v>0.13026929198180281</c:v>
                </c:pt>
                <c:pt idx="72">
                  <c:v>0.11804349939584108</c:v>
                </c:pt>
                <c:pt idx="73">
                  <c:v>0.10615265544307587</c:v>
                </c:pt>
                <c:pt idx="74">
                  <c:v>9.4583181308360062E-2</c:v>
                </c:pt>
                <c:pt idx="75">
                  <c:v>8.332222237036814E-2</c:v>
                </c:pt>
                <c:pt idx="76">
                  <c:v>7.2357600557886773E-2</c:v>
                </c:pt>
                <c:pt idx="77">
                  <c:v>6.1677770418565737E-2</c:v>
                </c:pt>
                <c:pt idx="78">
                  <c:v>5.1271778566940832E-2</c:v>
                </c:pt>
                <c:pt idx="79">
                  <c:v>4.1129226212326168E-2</c:v>
                </c:pt>
                <c:pt idx="80">
                  <c:v>3.124023449706818E-2</c:v>
                </c:pt>
                <c:pt idx="81">
                  <c:v>2.1595412402315762E-2</c:v>
                </c:pt>
                <c:pt idx="82">
                  <c:v>2.1595412402315762E-2</c:v>
                </c:pt>
                <c:pt idx="83">
                  <c:v>2.1595412402315762E-2</c:v>
                </c:pt>
                <c:pt idx="84">
                  <c:v>2.1595412402315762E-2</c:v>
                </c:pt>
                <c:pt idx="85">
                  <c:v>2.1595412402315762E-2</c:v>
                </c:pt>
                <c:pt idx="86">
                  <c:v>2.1595412402315762E-2</c:v>
                </c:pt>
                <c:pt idx="87">
                  <c:v>2.1595412402315762E-2</c:v>
                </c:pt>
                <c:pt idx="88">
                  <c:v>2.1595412402315762E-2</c:v>
                </c:pt>
                <c:pt idx="89">
                  <c:v>2.1595412402315762E-2</c:v>
                </c:pt>
                <c:pt idx="90">
                  <c:v>2.1595412402315762E-2</c:v>
                </c:pt>
                <c:pt idx="91">
                  <c:v>2.1595412402315762E-2</c:v>
                </c:pt>
                <c:pt idx="92">
                  <c:v>2.1595412402315762E-2</c:v>
                </c:pt>
                <c:pt idx="93">
                  <c:v>2.1595412402315762E-2</c:v>
                </c:pt>
                <c:pt idx="94">
                  <c:v>2.1595412402315762E-2</c:v>
                </c:pt>
                <c:pt idx="95">
                  <c:v>2.1595412402315762E-2</c:v>
                </c:pt>
                <c:pt idx="96">
                  <c:v>2.1595412402315762E-2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D9AB-472A-BA68-216F8D6C69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72896416"/>
        <c:axId val="1372888096"/>
      </c:scatterChart>
      <c:valAx>
        <c:axId val="260254319"/>
        <c:scaling>
          <c:orientation val="minMax"/>
          <c:max val="1"/>
          <c:min val="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i-FI" i="1"/>
                  <a:t>r</a:t>
                </a:r>
                <a:r>
                  <a:rPr lang="fi-FI"/>
                  <a:t>/</a:t>
                </a:r>
                <a:r>
                  <a:rPr lang="fi-FI" i="1"/>
                  <a:t>R</a:t>
                </a:r>
                <a:r>
                  <a:rPr lang="fi-FI" baseline="0"/>
                  <a:t>, -</a:t>
                </a:r>
                <a:endParaRPr lang="fi-FI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FI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25400" cap="flat" cmpd="sng" algn="ctr">
            <a:solidFill>
              <a:schemeClr val="tx1"/>
            </a:solidFill>
            <a:round/>
            <a:tailEnd type="none" w="lg" len="lg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FI"/>
          </a:p>
        </c:txPr>
        <c:crossAx val="260240175"/>
        <c:crosses val="autoZero"/>
        <c:crossBetween val="midCat"/>
      </c:valAx>
      <c:valAx>
        <c:axId val="260240175"/>
        <c:scaling>
          <c:orientation val="minMax"/>
          <c:max val="0.55000000000000004"/>
          <c:min val="0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i-FI" i="0"/>
                  <a:t>Axial induction factor,</a:t>
                </a:r>
                <a:r>
                  <a:rPr lang="fi-FI" i="0" baseline="0"/>
                  <a:t> </a:t>
                </a:r>
                <a:r>
                  <a:rPr lang="fi-FI" i="1"/>
                  <a:t>a</a:t>
                </a:r>
                <a:endParaRPr lang="fi-FI" baseline="-25000"/>
              </a:p>
            </c:rich>
          </c:tx>
          <c:layout>
            <c:manualLayout>
              <c:xMode val="edge"/>
              <c:yMode val="edge"/>
              <c:x val="2.2565243125930445E-2"/>
              <c:y val="0.182432971195056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FI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25400" cap="flat" cmpd="sng" algn="ctr">
            <a:solidFill>
              <a:schemeClr val="tx1"/>
            </a:solidFill>
            <a:round/>
            <a:tailEnd type="triangle" w="lg" len="lg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FI"/>
          </a:p>
        </c:txPr>
        <c:crossAx val="260254319"/>
        <c:crosses val="autoZero"/>
        <c:crossBetween val="midCat"/>
        <c:majorUnit val="0.1"/>
      </c:valAx>
      <c:valAx>
        <c:axId val="1372888096"/>
        <c:scaling>
          <c:orientation val="minMax"/>
          <c:max val="1.1000000000000001"/>
          <c:min val="0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i-FI" sz="1200" b="0" i="0" u="none" strike="noStrike" baseline="0">
                    <a:effectLst/>
                  </a:rPr>
                  <a:t>Tangential induction factor, </a:t>
                </a:r>
                <a:r>
                  <a:rPr lang="fi-FI" i="1"/>
                  <a:t>a</a:t>
                </a:r>
                <a:r>
                  <a:rPr lang="fi-FI"/>
                  <a:t>'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FI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25400" cap="flat" cmpd="sng" algn="ctr">
            <a:solidFill>
              <a:schemeClr val="tx1"/>
            </a:solidFill>
            <a:round/>
            <a:tailEnd type="triangle" w="lg" len="lg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FI"/>
          </a:p>
        </c:txPr>
        <c:crossAx val="1372896416"/>
        <c:crosses val="max"/>
        <c:crossBetween val="midCat"/>
      </c:valAx>
      <c:valAx>
        <c:axId val="137289641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3728880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200">
          <a:solidFill>
            <a:sysClr val="windowText" lastClr="000000"/>
          </a:solidFill>
        </a:defRPr>
      </a:pPr>
      <a:endParaRPr lang="en-FI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1"/>
          <c:order val="0"/>
          <c:tx>
            <c:strRef>
              <c:f>'CP and CT'!$I$26:$J$26</c:f>
              <c:strCache>
                <c:ptCount val="1"/>
                <c:pt idx="0">
                  <c:v>a a'</c:v>
                </c:pt>
              </c:strCache>
            </c:strRef>
          </c:tx>
          <c:spPr>
            <a:ln w="254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'CP and CT'!$Q$27:$Q$1000</c:f>
              <c:numCache>
                <c:formatCode>General</c:formatCode>
                <c:ptCount val="974"/>
                <c:pt idx="0">
                  <c:v>4.3301501130326517E-7</c:v>
                </c:pt>
                <c:pt idx="1">
                  <c:v>4.3578157671937884E-4</c:v>
                </c:pt>
                <c:pt idx="2">
                  <c:v>8.758815184987575E-4</c:v>
                </c:pt>
                <c:pt idx="3">
                  <c:v>1.3208703639231202E-3</c:v>
                </c:pt>
                <c:pt idx="4">
                  <c:v>1.7708914508374721E-3</c:v>
                </c:pt>
                <c:pt idx="5">
                  <c:v>2.2260942563098974E-3</c:v>
                </c:pt>
                <c:pt idx="6">
                  <c:v>2.6866347442484435E-3</c:v>
                </c:pt>
                <c:pt idx="7">
                  <c:v>3.1526757375846958E-3</c:v>
                </c:pt>
                <c:pt idx="8">
                  <c:v>3.624387317112752E-3</c:v>
                </c:pt>
                <c:pt idx="9">
                  <c:v>4.1019472492804555E-3</c:v>
                </c:pt>
                <c:pt idx="10">
                  <c:v>4.5855414454620122E-3</c:v>
                </c:pt>
                <c:pt idx="11">
                  <c:v>5.0753644555001478E-3</c:v>
                </c:pt>
                <c:pt idx="12">
                  <c:v>5.5716199985958326E-3</c:v>
                </c:pt>
                <c:pt idx="13">
                  <c:v>6.0745215349478571E-3</c:v>
                </c:pt>
                <c:pt idx="14">
                  <c:v>6.5842928819084962E-3</c:v>
                </c:pt>
                <c:pt idx="15">
                  <c:v>7.1011688788298931E-3</c:v>
                </c:pt>
                <c:pt idx="16">
                  <c:v>7.6253961052356878E-3</c:v>
                </c:pt>
                <c:pt idx="17">
                  <c:v>8.1572336574701615E-3</c:v>
                </c:pt>
                <c:pt idx="18">
                  <c:v>8.6969539895621669E-3</c:v>
                </c:pt>
                <c:pt idx="19">
                  <c:v>9.244843824702061E-3</c:v>
                </c:pt>
                <c:pt idx="20">
                  <c:v>9.8012051444792865E-3</c:v>
                </c:pt>
                <c:pt idx="21">
                  <c:v>1.0366356263878208E-2</c:v>
                </c:pt>
                <c:pt idx="22">
                  <c:v>1.0940633000997116E-2</c:v>
                </c:pt>
                <c:pt idx="23">
                  <c:v>1.152438995155688E-2</c:v>
                </c:pt>
                <c:pt idx="24">
                  <c:v>1.2118001879524323E-2</c:v>
                </c:pt>
                <c:pt idx="25">
                  <c:v>1.2721865236614751E-2</c:v>
                </c:pt>
                <c:pt idx="26">
                  <c:v>1.3336399825089825E-2</c:v>
                </c:pt>
                <c:pt idx="27">
                  <c:v>1.3962050620164269E-2</c:v>
                </c:pt>
                <c:pt idx="28">
                  <c:v>1.4599289770522293E-2</c:v>
                </c:pt>
                <c:pt idx="29">
                  <c:v>1.5248618797969416E-2</c:v>
                </c:pt>
                <c:pt idx="30">
                  <c:v>1.5910571020170149E-2</c:v>
                </c:pt>
                <c:pt idx="31">
                  <c:v>1.6585714223815783E-2</c:v>
                </c:pt>
                <c:pt idx="32">
                  <c:v>1.7274653619518326E-2</c:v>
                </c:pt>
                <c:pt idx="33">
                  <c:v>1.7978035114337862E-2</c:v>
                </c:pt>
                <c:pt idx="34">
                  <c:v>1.8696548943250076E-2</c:v>
                </c:pt>
                <c:pt idx="35">
                  <c:v>1.9430933707199019E-2</c:v>
                </c:pt>
                <c:pt idx="36">
                  <c:v>2.0181980872847387E-2</c:v>
                </c:pt>
                <c:pt idx="37">
                  <c:v>2.0950539797958283E-2</c:v>
                </c:pt>
                <c:pt idx="38">
                  <c:v>2.1737523356804261E-2</c:v>
                </c:pt>
                <c:pt idx="39">
                  <c:v>2.2543914252445011E-2</c:v>
                </c:pt>
                <c:pt idx="40">
                  <c:v>2.3370772117580332E-2</c:v>
                </c:pt>
                <c:pt idx="41">
                  <c:v>2.421924152350273E-2</c:v>
                </c:pt>
                <c:pt idx="42">
                  <c:v>2.5090561038122267E-2</c:v>
                </c:pt>
                <c:pt idx="43">
                  <c:v>2.598607349995621E-2</c:v>
                </c:pt>
                <c:pt idx="44">
                  <c:v>2.690723770644406E-2</c:v>
                </c:pt>
                <c:pt idx="45">
                  <c:v>2.7855641753319987E-2</c:v>
                </c:pt>
                <c:pt idx="46">
                  <c:v>2.8833018308796549E-2</c:v>
                </c:pt>
                <c:pt idx="47">
                  <c:v>2.9841262164218608E-2</c:v>
                </c:pt>
                <c:pt idx="48">
                  <c:v>3.0882450474540149E-2</c:v>
                </c:pt>
                <c:pt idx="49">
                  <c:v>3.1958866191228626E-2</c:v>
                </c:pt>
                <c:pt idx="50">
                  <c:v>3.307302530197502E-2</c:v>
                </c:pt>
                <c:pt idx="51">
                  <c:v>3.4227708632423137E-2</c:v>
                </c:pt>
                <c:pt idx="52">
                  <c:v>3.5425999143760732E-2</c:v>
                </c:pt>
                <c:pt idx="53">
                  <c:v>3.6671325888139324E-2</c:v>
                </c:pt>
                <c:pt idx="54">
                  <c:v>3.7967516077380588E-2</c:v>
                </c:pt>
                <c:pt idx="55">
                  <c:v>3.9318857100952238E-2</c:v>
                </c:pt>
                <c:pt idx="56">
                  <c:v>4.0730170826685709E-2</c:v>
                </c:pt>
                <c:pt idx="57">
                  <c:v>4.2206903173865142E-2</c:v>
                </c:pt>
                <c:pt idx="58">
                  <c:v>4.3755232821975014E-2</c:v>
                </c:pt>
                <c:pt idx="59">
                  <c:v>4.5382204093442541E-2</c:v>
                </c:pt>
                <c:pt idx="60">
                  <c:v>4.7095890646390297E-2</c:v>
                </c:pt>
                <c:pt idx="61">
                  <c:v>4.8905598811234442E-2</c:v>
                </c:pt>
                <c:pt idx="62">
                  <c:v>5.0822122466753855E-2</c:v>
                </c:pt>
                <c:pt idx="63">
                  <c:v>5.285806567528286E-2</c:v>
                </c:pt>
                <c:pt idx="64">
                  <c:v>5.502825549466319E-2</c:v>
                </c:pt>
                <c:pt idx="65">
                  <c:v>5.7350276413664046E-2</c:v>
                </c:pt>
                <c:pt idx="66">
                  <c:v>5.9845171246319058E-2</c:v>
                </c:pt>
                <c:pt idx="67">
                  <c:v>6.2538373565277097E-2</c:v>
                </c:pt>
                <c:pt idx="68">
                  <c:v>6.5460968033254185E-2</c:v>
                </c:pt>
                <c:pt idx="69">
                  <c:v>6.8651424492867055E-2</c:v>
                </c:pt>
                <c:pt idx="70">
                  <c:v>7.2158032146213746E-2</c:v>
                </c:pt>
                <c:pt idx="71">
                  <c:v>7.6042394991494455E-2</c:v>
                </c:pt>
                <c:pt idx="72">
                  <c:v>8.0384583515595825E-2</c:v>
                </c:pt>
                <c:pt idx="73">
                  <c:v>8.5290959460975244E-2</c:v>
                </c:pt>
                <c:pt idx="74">
                  <c:v>9.0906487029088129E-2</c:v>
                </c:pt>
                <c:pt idx="75">
                  <c:v>9.7434931065339889E-2</c:v>
                </c:pt>
                <c:pt idx="76">
                  <c:v>0.10517371486422793</c:v>
                </c:pt>
                <c:pt idx="77">
                  <c:v>0.11457795643583768</c:v>
                </c:pt>
                <c:pt idx="78">
                  <c:v>0.12638781918780045</c:v>
                </c:pt>
                <c:pt idx="79">
                  <c:v>0.14190966483416462</c:v>
                </c:pt>
                <c:pt idx="80">
                  <c:v>0.16373354147812694</c:v>
                </c:pt>
                <c:pt idx="81">
                  <c:v>0.19801002860911587</c:v>
                </c:pt>
                <c:pt idx="82">
                  <c:v>0.26502081752320694</c:v>
                </c:pt>
                <c:pt idx="83">
                  <c:v>0.53670834223786801</c:v>
                </c:pt>
                <c:pt idx="84">
                  <c:v>0.55375065581562577</c:v>
                </c:pt>
                <c:pt idx="85">
                  <c:v>0.5725090432078912</c:v>
                </c:pt>
                <c:pt idx="86">
                  <c:v>0.59329295699337525</c:v>
                </c:pt>
                <c:pt idx="87">
                  <c:v>0.61649609399502725</c:v>
                </c:pt>
                <c:pt idx="88">
                  <c:v>0.64262838225989927</c:v>
                </c:pt>
                <c:pt idx="89">
                  <c:v>0.67236418667740006</c:v>
                </c:pt>
                <c:pt idx="90">
                  <c:v>0.70661744368380308</c:v>
                </c:pt>
                <c:pt idx="91">
                  <c:v>0.74666352440155948</c:v>
                </c:pt>
                <c:pt idx="92">
                  <c:v>0.79434657755672544</c:v>
                </c:pt>
                <c:pt idx="93">
                  <c:v>0.85245364354159547</c:v>
                </c:pt>
                <c:pt idx="94">
                  <c:v>0.92544144486332391</c:v>
                </c:pt>
                <c:pt idx="95">
                  <c:v>1</c:v>
                </c:pt>
                <c:pt idx="96">
                  <c:v>1</c:v>
                </c:pt>
              </c:numCache>
            </c:numRef>
          </c:xVal>
          <c:yVal>
            <c:numRef>
              <c:f>'CP and CT'!$R$27:$R$1000</c:f>
              <c:numCache>
                <c:formatCode>General</c:formatCode>
                <c:ptCount val="974"/>
                <c:pt idx="0">
                  <c:v>0.25000099999999997</c:v>
                </c:pt>
                <c:pt idx="1">
                  <c:v>0.25100099999999997</c:v>
                </c:pt>
                <c:pt idx="2">
                  <c:v>0.25200099999999998</c:v>
                </c:pt>
                <c:pt idx="3">
                  <c:v>0.25300099999999998</c:v>
                </c:pt>
                <c:pt idx="4">
                  <c:v>0.25400099999999998</c:v>
                </c:pt>
                <c:pt idx="5">
                  <c:v>0.25500099999999998</c:v>
                </c:pt>
                <c:pt idx="6">
                  <c:v>0.25600099999999998</c:v>
                </c:pt>
                <c:pt idx="7">
                  <c:v>0.25700099999999998</c:v>
                </c:pt>
                <c:pt idx="8">
                  <c:v>0.25800099999999998</c:v>
                </c:pt>
                <c:pt idx="9">
                  <c:v>0.25900099999999998</c:v>
                </c:pt>
                <c:pt idx="10">
                  <c:v>0.26000099999999998</c:v>
                </c:pt>
                <c:pt idx="11">
                  <c:v>0.26100099999999998</c:v>
                </c:pt>
                <c:pt idx="12">
                  <c:v>0.26200099999999998</c:v>
                </c:pt>
                <c:pt idx="13">
                  <c:v>0.26300099999999998</c:v>
                </c:pt>
                <c:pt idx="14">
                  <c:v>0.26400099999999999</c:v>
                </c:pt>
                <c:pt idx="15">
                  <c:v>0.26500099999999999</c:v>
                </c:pt>
                <c:pt idx="16">
                  <c:v>0.26600099999999999</c:v>
                </c:pt>
                <c:pt idx="17">
                  <c:v>0.26700099999999999</c:v>
                </c:pt>
                <c:pt idx="18">
                  <c:v>0.26800099999999999</c:v>
                </c:pt>
                <c:pt idx="19">
                  <c:v>0.26900099999999999</c:v>
                </c:pt>
                <c:pt idx="20">
                  <c:v>0.27000099999999999</c:v>
                </c:pt>
                <c:pt idx="21">
                  <c:v>0.27100099999999999</c:v>
                </c:pt>
                <c:pt idx="22">
                  <c:v>0.27200099999999999</c:v>
                </c:pt>
                <c:pt idx="23">
                  <c:v>0.27300099999999999</c:v>
                </c:pt>
                <c:pt idx="24">
                  <c:v>0.27400099999999999</c:v>
                </c:pt>
                <c:pt idx="25">
                  <c:v>0.275001</c:v>
                </c:pt>
                <c:pt idx="26">
                  <c:v>0.276001</c:v>
                </c:pt>
                <c:pt idx="27">
                  <c:v>0.277001</c:v>
                </c:pt>
                <c:pt idx="28">
                  <c:v>0.278001</c:v>
                </c:pt>
                <c:pt idx="29">
                  <c:v>0.279001</c:v>
                </c:pt>
                <c:pt idx="30">
                  <c:v>0.280001</c:v>
                </c:pt>
                <c:pt idx="31">
                  <c:v>0.281001</c:v>
                </c:pt>
                <c:pt idx="32">
                  <c:v>0.282001</c:v>
                </c:pt>
                <c:pt idx="33">
                  <c:v>0.283001</c:v>
                </c:pt>
                <c:pt idx="34">
                  <c:v>0.284001</c:v>
                </c:pt>
                <c:pt idx="35">
                  <c:v>0.285001</c:v>
                </c:pt>
                <c:pt idx="36">
                  <c:v>0.28600100000000001</c:v>
                </c:pt>
                <c:pt idx="37">
                  <c:v>0.28700100000000001</c:v>
                </c:pt>
                <c:pt idx="38">
                  <c:v>0.28800100000000001</c:v>
                </c:pt>
                <c:pt idx="39">
                  <c:v>0.28900100000000001</c:v>
                </c:pt>
                <c:pt idx="40">
                  <c:v>0.29000100000000001</c:v>
                </c:pt>
                <c:pt idx="41">
                  <c:v>0.29100100000000001</c:v>
                </c:pt>
                <c:pt idx="42">
                  <c:v>0.29200100000000001</c:v>
                </c:pt>
                <c:pt idx="43">
                  <c:v>0.29300100000000001</c:v>
                </c:pt>
                <c:pt idx="44">
                  <c:v>0.29400100000000001</c:v>
                </c:pt>
                <c:pt idx="45">
                  <c:v>0.29500100000000001</c:v>
                </c:pt>
                <c:pt idx="46">
                  <c:v>0.29600100000000001</c:v>
                </c:pt>
                <c:pt idx="47">
                  <c:v>0.29700100000000001</c:v>
                </c:pt>
                <c:pt idx="48">
                  <c:v>0.29800100000000002</c:v>
                </c:pt>
                <c:pt idx="49">
                  <c:v>0.29900100000000002</c:v>
                </c:pt>
                <c:pt idx="50">
                  <c:v>0.30000100000000002</c:v>
                </c:pt>
                <c:pt idx="51">
                  <c:v>0.30100100000000002</c:v>
                </c:pt>
                <c:pt idx="52">
                  <c:v>0.30200100000000002</c:v>
                </c:pt>
                <c:pt idx="53">
                  <c:v>0.30300100000000002</c:v>
                </c:pt>
                <c:pt idx="54">
                  <c:v>0.30400100000000002</c:v>
                </c:pt>
                <c:pt idx="55">
                  <c:v>0.30500100000000002</c:v>
                </c:pt>
                <c:pt idx="56">
                  <c:v>0.30600100000000002</c:v>
                </c:pt>
                <c:pt idx="57">
                  <c:v>0.30700100000000002</c:v>
                </c:pt>
                <c:pt idx="58">
                  <c:v>0.30800100000000002</c:v>
                </c:pt>
                <c:pt idx="59">
                  <c:v>0.30900100000000003</c:v>
                </c:pt>
                <c:pt idx="60">
                  <c:v>0.31000100000000003</c:v>
                </c:pt>
                <c:pt idx="61">
                  <c:v>0.31100100000000003</c:v>
                </c:pt>
                <c:pt idx="62">
                  <c:v>0.31200100000000003</c:v>
                </c:pt>
                <c:pt idx="63">
                  <c:v>0.31300100000000003</c:v>
                </c:pt>
                <c:pt idx="64">
                  <c:v>0.31400100000000003</c:v>
                </c:pt>
                <c:pt idx="65">
                  <c:v>0.31500100000000003</c:v>
                </c:pt>
                <c:pt idx="66">
                  <c:v>0.31600100000000003</c:v>
                </c:pt>
                <c:pt idx="67">
                  <c:v>0.31700100000000003</c:v>
                </c:pt>
                <c:pt idx="68">
                  <c:v>0.31800100000000003</c:v>
                </c:pt>
                <c:pt idx="69">
                  <c:v>0.31900100000000003</c:v>
                </c:pt>
                <c:pt idx="70">
                  <c:v>0.32000100000000004</c:v>
                </c:pt>
                <c:pt idx="71">
                  <c:v>0.32100100000000004</c:v>
                </c:pt>
                <c:pt idx="72">
                  <c:v>0.32200100000000004</c:v>
                </c:pt>
                <c:pt idx="73">
                  <c:v>0.32300100000000004</c:v>
                </c:pt>
                <c:pt idx="74">
                  <c:v>0.32400100000000004</c:v>
                </c:pt>
                <c:pt idx="75">
                  <c:v>0.32500100000000004</c:v>
                </c:pt>
                <c:pt idx="76">
                  <c:v>0.32600100000000004</c:v>
                </c:pt>
                <c:pt idx="77">
                  <c:v>0.32700100000000004</c:v>
                </c:pt>
                <c:pt idx="78">
                  <c:v>0.32800100000000004</c:v>
                </c:pt>
                <c:pt idx="79">
                  <c:v>0.32900100000000004</c:v>
                </c:pt>
                <c:pt idx="80">
                  <c:v>0.33000100000000004</c:v>
                </c:pt>
                <c:pt idx="81">
                  <c:v>0.33100100000000005</c:v>
                </c:pt>
                <c:pt idx="82">
                  <c:v>0.33200100000000005</c:v>
                </c:pt>
                <c:pt idx="83">
                  <c:v>0.33300100000000005</c:v>
                </c:pt>
                <c:pt idx="84">
                  <c:v>0.33302100000000007</c:v>
                </c:pt>
                <c:pt idx="85">
                  <c:v>0.33304100000000009</c:v>
                </c:pt>
                <c:pt idx="86">
                  <c:v>0.33306100000000011</c:v>
                </c:pt>
                <c:pt idx="87">
                  <c:v>0.33308100000000013</c:v>
                </c:pt>
                <c:pt idx="88">
                  <c:v>0.33310100000000015</c:v>
                </c:pt>
                <c:pt idx="89">
                  <c:v>0.33312100000000017</c:v>
                </c:pt>
                <c:pt idx="90">
                  <c:v>0.33314100000000019</c:v>
                </c:pt>
                <c:pt idx="91">
                  <c:v>0.33316100000000021</c:v>
                </c:pt>
                <c:pt idx="92">
                  <c:v>0.33318100000000023</c:v>
                </c:pt>
                <c:pt idx="93">
                  <c:v>0.33320100000000025</c:v>
                </c:pt>
                <c:pt idx="94">
                  <c:v>0.33322100000000027</c:v>
                </c:pt>
                <c:pt idx="95">
                  <c:v>0.33322100000000027</c:v>
                </c:pt>
                <c:pt idx="96">
                  <c:v>0.33322100000000027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AFF-42E3-A44E-F360D339129D}"/>
            </c:ext>
          </c:extLst>
        </c:ser>
        <c:ser>
          <c:idx val="2"/>
          <c:order val="1"/>
          <c:tx>
            <c:strRef>
              <c:f>'CP and CT'!$J$26</c:f>
              <c:strCache>
                <c:ptCount val="1"/>
                <c:pt idx="0">
                  <c:v>a'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'CP and CT'!$H$27:$H$35</c:f>
              <c:numCache>
                <c:formatCode>General</c:formatCode>
                <c:ptCount val="9"/>
                <c:pt idx="0">
                  <c:v>2.7712960723408971E-5</c:v>
                </c:pt>
                <c:pt idx="1">
                  <c:v>2.7890020910040246E-2</c:v>
                </c:pt>
                <c:pt idx="2">
                  <c:v>5.605641718392048E-2</c:v>
                </c:pt>
                <c:pt idx="3">
                  <c:v>8.4535703291079692E-2</c:v>
                </c:pt>
                <c:pt idx="4">
                  <c:v>0.11333705285359821</c:v>
                </c:pt>
                <c:pt idx="5">
                  <c:v>0.14247003240383344</c:v>
                </c:pt>
                <c:pt idx="6">
                  <c:v>0.17194462363190038</c:v>
                </c:pt>
                <c:pt idx="7">
                  <c:v>0.20177124720542053</c:v>
                </c:pt>
                <c:pt idx="8">
                  <c:v>0.23196078829521613</c:v>
                </c:pt>
              </c:numCache>
            </c:numRef>
          </c:xVal>
          <c:yVal>
            <c:numRef>
              <c:f>'CP and CT'!$J$27:$J$35</c:f>
              <c:numCache>
                <c:formatCode>General</c:formatCode>
                <c:ptCount val="9"/>
                <c:pt idx="0">
                  <c:v>62499.250001672204</c:v>
                </c:pt>
                <c:pt idx="1">
                  <c:v>61.687562437564068</c:v>
                </c:pt>
                <c:pt idx="2">
                  <c:v>30.484382808596084</c:v>
                </c:pt>
                <c:pt idx="3">
                  <c:v>20.076391202932527</c:v>
                </c:pt>
                <c:pt idx="4">
                  <c:v>14.871094726318507</c:v>
                </c:pt>
                <c:pt idx="5">
                  <c:v>11.747500499900079</c:v>
                </c:pt>
                <c:pt idx="6">
                  <c:v>9.6649308448592244</c:v>
                </c:pt>
                <c:pt idx="7">
                  <c:v>8.1772961005570917</c:v>
                </c:pt>
                <c:pt idx="8">
                  <c:v>7.0615235595550727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AFF-42E3-A44E-F360D33912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60254319"/>
        <c:axId val="260240175"/>
      </c:scatterChart>
      <c:scatterChart>
        <c:scatterStyle val="lineMarker"/>
        <c:varyColors val="0"/>
        <c:ser>
          <c:idx val="0"/>
          <c:order val="2"/>
          <c:tx>
            <c:strRef>
              <c:f>'CP and CT'!$J$26</c:f>
              <c:strCache>
                <c:ptCount val="1"/>
                <c:pt idx="0">
                  <c:v>a'</c:v>
                </c:pt>
              </c:strCache>
            </c:strRef>
          </c:tx>
          <c:spPr>
            <a:ln w="25400" cap="rnd">
              <a:solidFill>
                <a:schemeClr val="tx1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'CP and CT'!$Q$27:$Q$1000</c:f>
              <c:numCache>
                <c:formatCode>General</c:formatCode>
                <c:ptCount val="974"/>
                <c:pt idx="0">
                  <c:v>4.3301501130326517E-7</c:v>
                </c:pt>
                <c:pt idx="1">
                  <c:v>4.3578157671937884E-4</c:v>
                </c:pt>
                <c:pt idx="2">
                  <c:v>8.758815184987575E-4</c:v>
                </c:pt>
                <c:pt idx="3">
                  <c:v>1.3208703639231202E-3</c:v>
                </c:pt>
                <c:pt idx="4">
                  <c:v>1.7708914508374721E-3</c:v>
                </c:pt>
                <c:pt idx="5">
                  <c:v>2.2260942563098974E-3</c:v>
                </c:pt>
                <c:pt idx="6">
                  <c:v>2.6866347442484435E-3</c:v>
                </c:pt>
                <c:pt idx="7">
                  <c:v>3.1526757375846958E-3</c:v>
                </c:pt>
                <c:pt idx="8">
                  <c:v>3.624387317112752E-3</c:v>
                </c:pt>
                <c:pt idx="9">
                  <c:v>4.1019472492804555E-3</c:v>
                </c:pt>
                <c:pt idx="10">
                  <c:v>4.5855414454620122E-3</c:v>
                </c:pt>
                <c:pt idx="11">
                  <c:v>5.0753644555001478E-3</c:v>
                </c:pt>
                <c:pt idx="12">
                  <c:v>5.5716199985958326E-3</c:v>
                </c:pt>
                <c:pt idx="13">
                  <c:v>6.0745215349478571E-3</c:v>
                </c:pt>
                <c:pt idx="14">
                  <c:v>6.5842928819084962E-3</c:v>
                </c:pt>
                <c:pt idx="15">
                  <c:v>7.1011688788298931E-3</c:v>
                </c:pt>
                <c:pt idx="16">
                  <c:v>7.6253961052356878E-3</c:v>
                </c:pt>
                <c:pt idx="17">
                  <c:v>8.1572336574701615E-3</c:v>
                </c:pt>
                <c:pt idx="18">
                  <c:v>8.6969539895621669E-3</c:v>
                </c:pt>
                <c:pt idx="19">
                  <c:v>9.244843824702061E-3</c:v>
                </c:pt>
                <c:pt idx="20">
                  <c:v>9.8012051444792865E-3</c:v>
                </c:pt>
                <c:pt idx="21">
                  <c:v>1.0366356263878208E-2</c:v>
                </c:pt>
                <c:pt idx="22">
                  <c:v>1.0940633000997116E-2</c:v>
                </c:pt>
                <c:pt idx="23">
                  <c:v>1.152438995155688E-2</c:v>
                </c:pt>
                <c:pt idx="24">
                  <c:v>1.2118001879524323E-2</c:v>
                </c:pt>
                <c:pt idx="25">
                  <c:v>1.2721865236614751E-2</c:v>
                </c:pt>
                <c:pt idx="26">
                  <c:v>1.3336399825089825E-2</c:v>
                </c:pt>
                <c:pt idx="27">
                  <c:v>1.3962050620164269E-2</c:v>
                </c:pt>
                <c:pt idx="28">
                  <c:v>1.4599289770522293E-2</c:v>
                </c:pt>
                <c:pt idx="29">
                  <c:v>1.5248618797969416E-2</c:v>
                </c:pt>
                <c:pt idx="30">
                  <c:v>1.5910571020170149E-2</c:v>
                </c:pt>
                <c:pt idx="31">
                  <c:v>1.6585714223815783E-2</c:v>
                </c:pt>
                <c:pt idx="32">
                  <c:v>1.7274653619518326E-2</c:v>
                </c:pt>
                <c:pt idx="33">
                  <c:v>1.7978035114337862E-2</c:v>
                </c:pt>
                <c:pt idx="34">
                  <c:v>1.8696548943250076E-2</c:v>
                </c:pt>
                <c:pt idx="35">
                  <c:v>1.9430933707199019E-2</c:v>
                </c:pt>
                <c:pt idx="36">
                  <c:v>2.0181980872847387E-2</c:v>
                </c:pt>
                <c:pt idx="37">
                  <c:v>2.0950539797958283E-2</c:v>
                </c:pt>
                <c:pt idx="38">
                  <c:v>2.1737523356804261E-2</c:v>
                </c:pt>
                <c:pt idx="39">
                  <c:v>2.2543914252445011E-2</c:v>
                </c:pt>
                <c:pt idx="40">
                  <c:v>2.3370772117580332E-2</c:v>
                </c:pt>
                <c:pt idx="41">
                  <c:v>2.421924152350273E-2</c:v>
                </c:pt>
                <c:pt idx="42">
                  <c:v>2.5090561038122267E-2</c:v>
                </c:pt>
                <c:pt idx="43">
                  <c:v>2.598607349995621E-2</c:v>
                </c:pt>
                <c:pt idx="44">
                  <c:v>2.690723770644406E-2</c:v>
                </c:pt>
                <c:pt idx="45">
                  <c:v>2.7855641753319987E-2</c:v>
                </c:pt>
                <c:pt idx="46">
                  <c:v>2.8833018308796549E-2</c:v>
                </c:pt>
                <c:pt idx="47">
                  <c:v>2.9841262164218608E-2</c:v>
                </c:pt>
                <c:pt idx="48">
                  <c:v>3.0882450474540149E-2</c:v>
                </c:pt>
                <c:pt idx="49">
                  <c:v>3.1958866191228626E-2</c:v>
                </c:pt>
                <c:pt idx="50">
                  <c:v>3.307302530197502E-2</c:v>
                </c:pt>
                <c:pt idx="51">
                  <c:v>3.4227708632423137E-2</c:v>
                </c:pt>
                <c:pt idx="52">
                  <c:v>3.5425999143760732E-2</c:v>
                </c:pt>
                <c:pt idx="53">
                  <c:v>3.6671325888139324E-2</c:v>
                </c:pt>
                <c:pt idx="54">
                  <c:v>3.7967516077380588E-2</c:v>
                </c:pt>
                <c:pt idx="55">
                  <c:v>3.9318857100952238E-2</c:v>
                </c:pt>
                <c:pt idx="56">
                  <c:v>4.0730170826685709E-2</c:v>
                </c:pt>
                <c:pt idx="57">
                  <c:v>4.2206903173865142E-2</c:v>
                </c:pt>
                <c:pt idx="58">
                  <c:v>4.3755232821975014E-2</c:v>
                </c:pt>
                <c:pt idx="59">
                  <c:v>4.5382204093442541E-2</c:v>
                </c:pt>
                <c:pt idx="60">
                  <c:v>4.7095890646390297E-2</c:v>
                </c:pt>
                <c:pt idx="61">
                  <c:v>4.8905598811234442E-2</c:v>
                </c:pt>
                <c:pt idx="62">
                  <c:v>5.0822122466753855E-2</c:v>
                </c:pt>
                <c:pt idx="63">
                  <c:v>5.285806567528286E-2</c:v>
                </c:pt>
                <c:pt idx="64">
                  <c:v>5.502825549466319E-2</c:v>
                </c:pt>
                <c:pt idx="65">
                  <c:v>5.7350276413664046E-2</c:v>
                </c:pt>
                <c:pt idx="66">
                  <c:v>5.9845171246319058E-2</c:v>
                </c:pt>
                <c:pt idx="67">
                  <c:v>6.2538373565277097E-2</c:v>
                </c:pt>
                <c:pt idx="68">
                  <c:v>6.5460968033254185E-2</c:v>
                </c:pt>
                <c:pt idx="69">
                  <c:v>6.8651424492867055E-2</c:v>
                </c:pt>
                <c:pt idx="70">
                  <c:v>7.2158032146213746E-2</c:v>
                </c:pt>
                <c:pt idx="71">
                  <c:v>7.6042394991494455E-2</c:v>
                </c:pt>
                <c:pt idx="72">
                  <c:v>8.0384583515595825E-2</c:v>
                </c:pt>
                <c:pt idx="73">
                  <c:v>8.5290959460975244E-2</c:v>
                </c:pt>
                <c:pt idx="74">
                  <c:v>9.0906487029088129E-2</c:v>
                </c:pt>
                <c:pt idx="75">
                  <c:v>9.7434931065339889E-2</c:v>
                </c:pt>
                <c:pt idx="76">
                  <c:v>0.10517371486422793</c:v>
                </c:pt>
                <c:pt idx="77">
                  <c:v>0.11457795643583768</c:v>
                </c:pt>
                <c:pt idx="78">
                  <c:v>0.12638781918780045</c:v>
                </c:pt>
                <c:pt idx="79">
                  <c:v>0.14190966483416462</c:v>
                </c:pt>
                <c:pt idx="80">
                  <c:v>0.16373354147812694</c:v>
                </c:pt>
                <c:pt idx="81">
                  <c:v>0.19801002860911587</c:v>
                </c:pt>
                <c:pt idx="82">
                  <c:v>0.26502081752320694</c:v>
                </c:pt>
                <c:pt idx="83">
                  <c:v>0.53670834223786801</c:v>
                </c:pt>
                <c:pt idx="84">
                  <c:v>0.55375065581562577</c:v>
                </c:pt>
                <c:pt idx="85">
                  <c:v>0.5725090432078912</c:v>
                </c:pt>
                <c:pt idx="86">
                  <c:v>0.59329295699337525</c:v>
                </c:pt>
                <c:pt idx="87">
                  <c:v>0.61649609399502725</c:v>
                </c:pt>
                <c:pt idx="88">
                  <c:v>0.64262838225989927</c:v>
                </c:pt>
                <c:pt idx="89">
                  <c:v>0.67236418667740006</c:v>
                </c:pt>
                <c:pt idx="90">
                  <c:v>0.70661744368380308</c:v>
                </c:pt>
                <c:pt idx="91">
                  <c:v>0.74666352440155948</c:v>
                </c:pt>
                <c:pt idx="92">
                  <c:v>0.79434657755672544</c:v>
                </c:pt>
                <c:pt idx="93">
                  <c:v>0.85245364354159547</c:v>
                </c:pt>
                <c:pt idx="94">
                  <c:v>0.92544144486332391</c:v>
                </c:pt>
                <c:pt idx="95">
                  <c:v>1</c:v>
                </c:pt>
                <c:pt idx="96">
                  <c:v>1</c:v>
                </c:pt>
              </c:numCache>
            </c:numRef>
          </c:xVal>
          <c:yVal>
            <c:numRef>
              <c:f>'CP and CT'!$S$27:$S$1000</c:f>
              <c:numCache>
                <c:formatCode>General</c:formatCode>
                <c:ptCount val="974"/>
                <c:pt idx="0">
                  <c:v>62499.250001672204</c:v>
                </c:pt>
                <c:pt idx="1">
                  <c:v>61.687562437564068</c:v>
                </c:pt>
                <c:pt idx="2">
                  <c:v>30.484382808596084</c:v>
                </c:pt>
                <c:pt idx="3">
                  <c:v>20.076391202932527</c:v>
                </c:pt>
                <c:pt idx="4">
                  <c:v>14.871094726318507</c:v>
                </c:pt>
                <c:pt idx="5">
                  <c:v>11.747500499900079</c:v>
                </c:pt>
                <c:pt idx="6">
                  <c:v>9.6649308448592244</c:v>
                </c:pt>
                <c:pt idx="7">
                  <c:v>8.1772961005570917</c:v>
                </c:pt>
                <c:pt idx="8">
                  <c:v>7.0615235595550727</c:v>
                </c:pt>
                <c:pt idx="9">
                  <c:v>6.1936729252305458</c:v>
                </c:pt>
                <c:pt idx="10">
                  <c:v>5.4993750624937601</c:v>
                </c:pt>
                <c:pt idx="11">
                  <c:v>4.9313016998454788</c:v>
                </c:pt>
                <c:pt idx="12">
                  <c:v>4.4578993417215287</c:v>
                </c:pt>
                <c:pt idx="13">
                  <c:v>4.0573225136528031</c:v>
                </c:pt>
                <c:pt idx="14">
                  <c:v>3.7139668595100384</c:v>
                </c:pt>
                <c:pt idx="15">
                  <c:v>3.4163889074061777</c:v>
                </c:pt>
                <c:pt idx="16">
                  <c:v>3.1560058746328377</c:v>
                </c:pt>
                <c:pt idx="17">
                  <c:v>2.9262543379801222</c:v>
                </c:pt>
                <c:pt idx="18">
                  <c:v>2.7220293317037956</c:v>
                </c:pt>
                <c:pt idx="19">
                  <c:v>2.539300563128259</c:v>
                </c:pt>
                <c:pt idx="20">
                  <c:v>2.3748437578121102</c:v>
                </c:pt>
                <c:pt idx="21">
                  <c:v>2.2260487595828788</c:v>
                </c:pt>
                <c:pt idx="22">
                  <c:v>2.0907799645470662</c:v>
                </c:pt>
                <c:pt idx="23">
                  <c:v>1.9672731620364345</c:v>
                </c:pt>
                <c:pt idx="24">
                  <c:v>1.8540581642431566</c:v>
                </c:pt>
                <c:pt idx="25">
                  <c:v>1.7499000039998409</c:v>
                </c:pt>
                <c:pt idx="26">
                  <c:v>1.6537537017807005</c:v>
                </c:pt>
                <c:pt idx="27">
                  <c:v>1.5647290841079968</c:v>
                </c:pt>
                <c:pt idx="28">
                  <c:v>1.482063140602121</c:v>
                </c:pt>
                <c:pt idx="29">
                  <c:v>1.4050981000655156</c:v>
                </c:pt>
                <c:pt idx="30">
                  <c:v>1.3332638912036261</c:v>
                </c:pt>
                <c:pt idx="31">
                  <c:v>1.2660639979355508</c:v>
                </c:pt>
                <c:pt idx="32">
                  <c:v>1.2030639667510385</c:v>
                </c:pt>
                <c:pt idx="33">
                  <c:v>1.1438820035756494</c:v>
                </c:pt>
                <c:pt idx="34">
                  <c:v>1.088181229963824</c:v>
                </c:pt>
                <c:pt idx="35">
                  <c:v>1.0356632667638068</c:v>
                </c:pt>
                <c:pt idx="36">
                  <c:v>0.98606288714202317</c:v>
                </c:pt>
                <c:pt idx="37">
                  <c:v>0.93914353666117145</c:v>
                </c:pt>
                <c:pt idx="38">
                  <c:v>0.89469356069577055</c:v>
                </c:pt>
                <c:pt idx="39">
                  <c:v>0.85252301223045568</c:v>
                </c:pt>
                <c:pt idx="40">
                  <c:v>0.81246093847653744</c:v>
                </c:pt>
                <c:pt idx="41">
                  <c:v>0.77435306455940101</c:v>
                </c:pt>
                <c:pt idx="42">
                  <c:v>0.73805980809980642</c:v>
                </c:pt>
                <c:pt idx="43">
                  <c:v>0.70345457082393426</c:v>
                </c:pt>
                <c:pt idx="44">
                  <c:v>0.67042226313038267</c:v>
                </c:pt>
                <c:pt idx="45">
                  <c:v>0.6388580253772137</c:v>
                </c:pt>
                <c:pt idx="46">
                  <c:v>0.60866611595400033</c:v>
                </c:pt>
                <c:pt idx="47">
                  <c:v>0.5797589412991212</c:v>
                </c:pt>
                <c:pt idx="48">
                  <c:v>0.55205620716235004</c:v>
                </c:pt>
                <c:pt idx="49">
                  <c:v>0.52548417379237145</c:v>
                </c:pt>
                <c:pt idx="50">
                  <c:v>0.49997500049998927</c:v>
                </c:pt>
                <c:pt idx="51">
                  <c:v>0.4754661673300522</c:v>
                </c:pt>
                <c:pt idx="52">
                  <c:v>0.45189996346224037</c:v>
                </c:pt>
                <c:pt idx="53">
                  <c:v>0.42922303352766911</c:v>
                </c:pt>
                <c:pt idx="54">
                  <c:v>0.40738597433380791</c:v>
                </c:pt>
                <c:pt idx="55">
                  <c:v>0.38634297558226194</c:v>
                </c:pt>
                <c:pt idx="56">
                  <c:v>0.36605149908037288</c:v>
                </c:pt>
                <c:pt idx="57">
                  <c:v>0.34647199171944332</c:v>
                </c:pt>
                <c:pt idx="58">
                  <c:v>0.32756762814434165</c:v>
                </c:pt>
                <c:pt idx="59">
                  <c:v>0.30930407959187112</c:v>
                </c:pt>
                <c:pt idx="60">
                  <c:v>0.2916493058449019</c:v>
                </c:pt>
                <c:pt idx="61">
                  <c:v>0.27457336764971041</c:v>
                </c:pt>
                <c:pt idx="62">
                  <c:v>0.25804825728617214</c:v>
                </c:pt>
                <c:pt idx="63">
                  <c:v>0.24204774527388431</c:v>
                </c:pt>
                <c:pt idx="64">
                  <c:v>0.22654724144935168</c:v>
                </c:pt>
                <c:pt idx="65">
                  <c:v>0.21152366886663257</c:v>
                </c:pt>
                <c:pt idx="66">
                  <c:v>0.19695534916137566</c:v>
                </c:pt>
                <c:pt idx="67">
                  <c:v>0.18282189818062392</c:v>
                </c:pt>
                <c:pt idx="68">
                  <c:v>0.16910413082160491</c:v>
                </c:pt>
                <c:pt idx="69">
                  <c:v>0.15578397414530198</c:v>
                </c:pt>
                <c:pt idx="70">
                  <c:v>0.14284438793731452</c:v>
                </c:pt>
                <c:pt idx="71">
                  <c:v>0.13026929198180281</c:v>
                </c:pt>
                <c:pt idx="72">
                  <c:v>0.11804349939584108</c:v>
                </c:pt>
                <c:pt idx="73">
                  <c:v>0.10615265544307587</c:v>
                </c:pt>
                <c:pt idx="74">
                  <c:v>9.4583181308360062E-2</c:v>
                </c:pt>
                <c:pt idx="75">
                  <c:v>8.332222237036814E-2</c:v>
                </c:pt>
                <c:pt idx="76">
                  <c:v>7.2357600557886773E-2</c:v>
                </c:pt>
                <c:pt idx="77">
                  <c:v>6.1677770418565737E-2</c:v>
                </c:pt>
                <c:pt idx="78">
                  <c:v>5.1271778566940832E-2</c:v>
                </c:pt>
                <c:pt idx="79">
                  <c:v>4.1129226212326168E-2</c:v>
                </c:pt>
                <c:pt idx="80">
                  <c:v>3.124023449706818E-2</c:v>
                </c:pt>
                <c:pt idx="81">
                  <c:v>2.1595412402315762E-2</c:v>
                </c:pt>
                <c:pt idx="82">
                  <c:v>1.2185827002109132E-2</c:v>
                </c:pt>
                <c:pt idx="83">
                  <c:v>3.0029758677603707E-3</c:v>
                </c:pt>
                <c:pt idx="84">
                  <c:v>2.8215752640890343E-3</c:v>
                </c:pt>
                <c:pt idx="85">
                  <c:v>2.6402620392330105E-3</c:v>
                </c:pt>
                <c:pt idx="86">
                  <c:v>2.4590361300719427E-3</c:v>
                </c:pt>
                <c:pt idx="87">
                  <c:v>2.2778974735489263E-3</c:v>
                </c:pt>
                <c:pt idx="88">
                  <c:v>2.0968460066650894E-3</c:v>
                </c:pt>
                <c:pt idx="89">
                  <c:v>1.9158816664848633E-3</c:v>
                </c:pt>
                <c:pt idx="90">
                  <c:v>1.7350043901305681E-3</c:v>
                </c:pt>
                <c:pt idx="91">
                  <c:v>1.5542141147876808E-3</c:v>
                </c:pt>
                <c:pt idx="92">
                  <c:v>1.3735107776994214E-3</c:v>
                </c:pt>
                <c:pt idx="93">
                  <c:v>1.1928943161720214E-3</c:v>
                </c:pt>
                <c:pt idx="94">
                  <c:v>1.0123646675693108E-3</c:v>
                </c:pt>
                <c:pt idx="95">
                  <c:v>1.0123646675693108E-3</c:v>
                </c:pt>
                <c:pt idx="96">
                  <c:v>1.0123646675693108E-3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AFF-42E3-A44E-F360D33912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72896416"/>
        <c:axId val="1372888096"/>
      </c:scatterChart>
      <c:valAx>
        <c:axId val="260254319"/>
        <c:scaling>
          <c:orientation val="minMax"/>
          <c:max val="1"/>
          <c:min val="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i-FI" i="1"/>
                  <a:t>r</a:t>
                </a:r>
                <a:r>
                  <a:rPr lang="fi-FI"/>
                  <a:t>/</a:t>
                </a:r>
                <a:r>
                  <a:rPr lang="fi-FI" i="1"/>
                  <a:t>R</a:t>
                </a:r>
                <a:r>
                  <a:rPr lang="fi-FI" baseline="0"/>
                  <a:t>, -</a:t>
                </a:r>
                <a:endParaRPr lang="fi-FI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FI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25400" cap="flat" cmpd="sng" algn="ctr">
            <a:solidFill>
              <a:schemeClr val="tx1"/>
            </a:solidFill>
            <a:round/>
            <a:tailEnd type="none" w="lg" len="lg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FI"/>
          </a:p>
        </c:txPr>
        <c:crossAx val="260240175"/>
        <c:crosses val="autoZero"/>
        <c:crossBetween val="midCat"/>
      </c:valAx>
      <c:valAx>
        <c:axId val="260240175"/>
        <c:scaling>
          <c:orientation val="minMax"/>
          <c:max val="0.55000000000000004"/>
          <c:min val="0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i-FI" i="0"/>
                  <a:t>Axial induction factor,</a:t>
                </a:r>
                <a:r>
                  <a:rPr lang="fi-FI" i="0" baseline="0"/>
                  <a:t> </a:t>
                </a:r>
                <a:r>
                  <a:rPr lang="fi-FI" i="1"/>
                  <a:t>a</a:t>
                </a:r>
                <a:endParaRPr lang="fi-FI" baseline="-25000"/>
              </a:p>
            </c:rich>
          </c:tx>
          <c:layout>
            <c:manualLayout>
              <c:xMode val="edge"/>
              <c:yMode val="edge"/>
              <c:x val="2.2565243125930445E-2"/>
              <c:y val="0.182432971195056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FI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25400" cap="flat" cmpd="sng" algn="ctr">
            <a:solidFill>
              <a:schemeClr val="tx1"/>
            </a:solidFill>
            <a:round/>
            <a:tailEnd type="triangle" w="lg" len="lg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FI"/>
          </a:p>
        </c:txPr>
        <c:crossAx val="260254319"/>
        <c:crosses val="autoZero"/>
        <c:crossBetween val="midCat"/>
        <c:majorUnit val="0.1"/>
      </c:valAx>
      <c:valAx>
        <c:axId val="1372888096"/>
        <c:scaling>
          <c:orientation val="minMax"/>
          <c:max val="1.1000000000000001"/>
          <c:min val="0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i-FI" sz="1200" b="0" i="0" u="none" strike="noStrike" baseline="0">
                    <a:effectLst/>
                  </a:rPr>
                  <a:t>Tangential induction factor, </a:t>
                </a:r>
                <a:r>
                  <a:rPr lang="fi-FI" i="1"/>
                  <a:t>a</a:t>
                </a:r>
                <a:r>
                  <a:rPr lang="fi-FI"/>
                  <a:t>'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FI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25400" cap="flat" cmpd="sng" algn="ctr">
            <a:solidFill>
              <a:schemeClr val="tx1"/>
            </a:solidFill>
            <a:round/>
            <a:tailEnd type="triangle" w="lg" len="lg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FI"/>
          </a:p>
        </c:txPr>
        <c:crossAx val="1372896416"/>
        <c:crosses val="max"/>
        <c:crossBetween val="midCat"/>
      </c:valAx>
      <c:valAx>
        <c:axId val="137289641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3728880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200">
          <a:solidFill>
            <a:sysClr val="windowText" lastClr="000000"/>
          </a:solidFill>
        </a:defRPr>
      </a:pPr>
      <a:endParaRPr lang="en-FI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7" Type="http://schemas.openxmlformats.org/officeDocument/2006/relationships/image" Target="../media/image1.png"/><Relationship Id="rId2" Type="http://schemas.openxmlformats.org/officeDocument/2006/relationships/chart" Target="../charts/chart6.xml"/><Relationship Id="rId1" Type="http://schemas.openxmlformats.org/officeDocument/2006/relationships/chart" Target="../charts/chart5.xml"/><Relationship Id="rId6" Type="http://schemas.openxmlformats.org/officeDocument/2006/relationships/chart" Target="../charts/chart10.xml"/><Relationship Id="rId5" Type="http://schemas.openxmlformats.org/officeDocument/2006/relationships/chart" Target="../charts/chart9.xml"/><Relationship Id="rId4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66675</xdr:colOff>
      <xdr:row>1</xdr:row>
      <xdr:rowOff>133350</xdr:rowOff>
    </xdr:from>
    <xdr:to>
      <xdr:col>19</xdr:col>
      <xdr:colOff>369075</xdr:colOff>
      <xdr:row>18</xdr:row>
      <xdr:rowOff>134850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85F4CB5-7465-4A9C-A2BF-4A2CF1F7DF9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371474</xdr:colOff>
      <xdr:row>1</xdr:row>
      <xdr:rowOff>76200</xdr:rowOff>
    </xdr:from>
    <xdr:to>
      <xdr:col>24</xdr:col>
      <xdr:colOff>256274</xdr:colOff>
      <xdr:row>14</xdr:row>
      <xdr:rowOff>119700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B39CDD9-533A-459C-AC67-9959C5D28C4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323850</xdr:colOff>
      <xdr:row>16</xdr:row>
      <xdr:rowOff>66675</xdr:rowOff>
    </xdr:from>
    <xdr:to>
      <xdr:col>24</xdr:col>
      <xdr:colOff>227700</xdr:colOff>
      <xdr:row>29</xdr:row>
      <xdr:rowOff>110175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BF398FE8-2A27-4EF9-A328-15CCA5DBEF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314325</xdr:colOff>
      <xdr:row>30</xdr:row>
      <xdr:rowOff>85725</xdr:rowOff>
    </xdr:from>
    <xdr:to>
      <xdr:col>24</xdr:col>
      <xdr:colOff>200025</xdr:colOff>
      <xdr:row>44</xdr:row>
      <xdr:rowOff>161925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592745DA-21A5-4D16-900D-3B7C146A43C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76200</xdr:colOff>
      <xdr:row>5</xdr:row>
      <xdr:rowOff>19050</xdr:rowOff>
    </xdr:from>
    <xdr:to>
      <xdr:col>12</xdr:col>
      <xdr:colOff>409575</xdr:colOff>
      <xdr:row>20</xdr:row>
      <xdr:rowOff>171450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AEE7724-19A9-4347-9DD1-8DD407BED29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123825</xdr:colOff>
      <xdr:row>5</xdr:row>
      <xdr:rowOff>38100</xdr:rowOff>
    </xdr:from>
    <xdr:to>
      <xdr:col>19</xdr:col>
      <xdr:colOff>457200</xdr:colOff>
      <xdr:row>21</xdr:row>
      <xdr:rowOff>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83A0E99C-1C05-4611-855E-EF7DAA04A19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20</xdr:col>
      <xdr:colOff>9525</xdr:colOff>
      <xdr:row>4</xdr:row>
      <xdr:rowOff>133350</xdr:rowOff>
    </xdr:from>
    <xdr:to>
      <xdr:col>26</xdr:col>
      <xdr:colOff>533400</xdr:colOff>
      <xdr:row>20</xdr:row>
      <xdr:rowOff>95250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3BF8619D-6B48-4D75-B8ED-82F68C47482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20</xdr:col>
      <xdr:colOff>9525</xdr:colOff>
      <xdr:row>20</xdr:row>
      <xdr:rowOff>180975</xdr:rowOff>
    </xdr:from>
    <xdr:to>
      <xdr:col>26</xdr:col>
      <xdr:colOff>533400</xdr:colOff>
      <xdr:row>36</xdr:row>
      <xdr:rowOff>142875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E7AB9551-2D60-4914-BFD8-83DCE6AEC99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20</xdr:col>
      <xdr:colOff>0</xdr:colOff>
      <xdr:row>38</xdr:row>
      <xdr:rowOff>0</xdr:rowOff>
    </xdr:from>
    <xdr:to>
      <xdr:col>26</xdr:col>
      <xdr:colOff>523875</xdr:colOff>
      <xdr:row>53</xdr:row>
      <xdr:rowOff>152400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C1D92619-F326-4165-B894-15E4E6A991A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20</xdr:col>
      <xdr:colOff>0</xdr:colOff>
      <xdr:row>55</xdr:row>
      <xdr:rowOff>0</xdr:rowOff>
    </xdr:from>
    <xdr:to>
      <xdr:col>26</xdr:col>
      <xdr:colOff>523875</xdr:colOff>
      <xdr:row>70</xdr:row>
      <xdr:rowOff>152400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86D9D431-EF4D-4555-9786-BB228C7A685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12</xdr:col>
      <xdr:colOff>371475</xdr:colOff>
      <xdr:row>0</xdr:row>
      <xdr:rowOff>171450</xdr:rowOff>
    </xdr:from>
    <xdr:to>
      <xdr:col>16</xdr:col>
      <xdr:colOff>266700</xdr:colOff>
      <xdr:row>2</xdr:row>
      <xdr:rowOff>19050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3A3390C7-1B14-4C42-AD47-8BE380F5D4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86675" y="171450"/>
          <a:ext cx="2524125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951475-F649-4AE0-8A87-CAB418358B18}">
  <sheetPr codeName="Sheet1"/>
  <dimension ref="A1:K160"/>
  <sheetViews>
    <sheetView topLeftCell="A14" zoomScale="70" zoomScaleNormal="70" workbookViewId="0">
      <selection activeCell="M22" sqref="M22"/>
    </sheetView>
  </sheetViews>
  <sheetFormatPr defaultRowHeight="14.5" x14ac:dyDescent="0.35"/>
  <sheetData>
    <row r="1" spans="1:11" x14ac:dyDescent="0.35">
      <c r="A1" t="s">
        <v>0</v>
      </c>
    </row>
    <row r="3" spans="1:11" x14ac:dyDescent="0.35">
      <c r="A3" t="s">
        <v>1</v>
      </c>
      <c r="B3">
        <v>1.25</v>
      </c>
      <c r="C3" t="s">
        <v>3</v>
      </c>
      <c r="E3" t="s">
        <v>1</v>
      </c>
      <c r="F3">
        <v>1.25</v>
      </c>
      <c r="G3" t="s">
        <v>3</v>
      </c>
      <c r="I3" t="s">
        <v>1</v>
      </c>
      <c r="J3">
        <v>1.25</v>
      </c>
      <c r="K3" t="s">
        <v>3</v>
      </c>
    </row>
    <row r="4" spans="1:11" x14ac:dyDescent="0.35">
      <c r="A4" t="s">
        <v>2</v>
      </c>
      <c r="B4">
        <v>240</v>
      </c>
      <c r="C4" t="s">
        <v>4</v>
      </c>
      <c r="E4" t="s">
        <v>2</v>
      </c>
      <c r="F4">
        <f>B4*0.7</f>
        <v>168</v>
      </c>
      <c r="G4" t="s">
        <v>4</v>
      </c>
      <c r="I4" t="s">
        <v>2</v>
      </c>
      <c r="J4">
        <f>B4*1.3</f>
        <v>312</v>
      </c>
      <c r="K4" t="s">
        <v>4</v>
      </c>
    </row>
    <row r="5" spans="1:11" x14ac:dyDescent="0.35">
      <c r="A5" t="s">
        <v>5</v>
      </c>
      <c r="B5">
        <v>0.4</v>
      </c>
      <c r="C5" t="s">
        <v>6</v>
      </c>
      <c r="E5" t="s">
        <v>5</v>
      </c>
      <c r="F5">
        <v>0.4</v>
      </c>
      <c r="G5" t="s">
        <v>6</v>
      </c>
      <c r="I5" t="s">
        <v>5</v>
      </c>
      <c r="J5">
        <v>0.4</v>
      </c>
      <c r="K5" t="s">
        <v>6</v>
      </c>
    </row>
    <row r="6" spans="1:11" x14ac:dyDescent="0.35">
      <c r="A6" t="s">
        <v>9</v>
      </c>
      <c r="B6">
        <v>15</v>
      </c>
      <c r="E6" t="s">
        <v>9</v>
      </c>
      <c r="F6">
        <v>15</v>
      </c>
      <c r="I6" t="s">
        <v>9</v>
      </c>
      <c r="J6">
        <v>15</v>
      </c>
    </row>
    <row r="7" spans="1:11" x14ac:dyDescent="0.35">
      <c r="A7" t="s">
        <v>10</v>
      </c>
      <c r="B7">
        <v>3</v>
      </c>
      <c r="E7" t="s">
        <v>10</v>
      </c>
      <c r="F7">
        <v>3</v>
      </c>
      <c r="I7" t="s">
        <v>10</v>
      </c>
      <c r="J7">
        <v>3</v>
      </c>
    </row>
    <row r="8" spans="1:11" x14ac:dyDescent="0.35">
      <c r="A8" t="s">
        <v>29</v>
      </c>
      <c r="B8" s="4">
        <f>(2*B6*1000000/(B3*B5*PI()/4*B4^2))^(1/3)</f>
        <v>10.987012750848109</v>
      </c>
      <c r="E8" t="s">
        <v>29</v>
      </c>
      <c r="F8" s="4">
        <f>(2*F6*1000000/(F3*F5*PI()/4*F4^2))^(1/3)</f>
        <v>13.936303698107171</v>
      </c>
      <c r="I8" t="s">
        <v>29</v>
      </c>
      <c r="J8" s="4">
        <f>(2*J6*1000000/(J3*J5*PI()/4*J4^2))^(1/3)</f>
        <v>9.2239596325978876</v>
      </c>
    </row>
    <row r="9" spans="1:11" x14ac:dyDescent="0.35">
      <c r="A9" t="s">
        <v>7</v>
      </c>
      <c r="B9" t="s">
        <v>8</v>
      </c>
      <c r="C9" t="s">
        <v>8</v>
      </c>
      <c r="E9" t="s">
        <v>7</v>
      </c>
      <c r="F9" t="s">
        <v>8</v>
      </c>
      <c r="G9" t="s">
        <v>8</v>
      </c>
      <c r="I9" t="s">
        <v>7</v>
      </c>
      <c r="J9" t="s">
        <v>8</v>
      </c>
      <c r="K9" t="s">
        <v>8</v>
      </c>
    </row>
    <row r="10" spans="1:11" x14ac:dyDescent="0.35">
      <c r="A10">
        <v>0</v>
      </c>
      <c r="B10">
        <f>$B$5*0.5*$B$3*PI()/4*$B$4^2*A10^3/1000000</f>
        <v>0</v>
      </c>
      <c r="C10">
        <f>IF(A10&lt;$B$7,0,MIN(B10,15))</f>
        <v>0</v>
      </c>
      <c r="E10">
        <v>0</v>
      </c>
      <c r="F10">
        <f>$B$5*0.5*$B$3*PI()/4*F$4^2*E10^3/1000000</f>
        <v>0</v>
      </c>
      <c r="G10">
        <f>IF(E10&lt;$B$7,0,MIN(F10,15))</f>
        <v>0</v>
      </c>
      <c r="I10">
        <v>0</v>
      </c>
      <c r="J10">
        <f>$B$5*0.5*$B$3*PI()/4*J$4^2*I10^3/1000000</f>
        <v>0</v>
      </c>
      <c r="K10">
        <f>IF(I10&lt;$B$7,0,MIN(J10,15))</f>
        <v>0</v>
      </c>
    </row>
    <row r="11" spans="1:11" x14ac:dyDescent="0.35">
      <c r="A11">
        <v>0.2</v>
      </c>
      <c r="B11">
        <f t="shared" ref="B11:B74" si="0">$B$5*0.5*$B$3*PI()/4*$B$4^2*A11^3/1000000</f>
        <v>9.0477868423386053E-5</v>
      </c>
      <c r="C11">
        <f t="shared" ref="C11:C74" si="1">IF(A11&lt;$B$7,0,MIN(B11,15))</f>
        <v>0</v>
      </c>
      <c r="E11">
        <v>0.2</v>
      </c>
      <c r="F11">
        <f t="shared" ref="F11:F74" si="2">$B$5*0.5*$B$3*PI()/4*F$4^2*E11^3/1000000</f>
        <v>4.433415552745917E-5</v>
      </c>
      <c r="G11">
        <f t="shared" ref="G11:G74" si="3">IF(E11&lt;$B$7,0,MIN(F11,15))</f>
        <v>0</v>
      </c>
      <c r="I11">
        <v>0.2</v>
      </c>
      <c r="J11">
        <f t="shared" ref="J11:J74" si="4">$B$5*0.5*$B$3*PI()/4*J$4^2*I11^3/1000000</f>
        <v>1.5290759763552243E-4</v>
      </c>
      <c r="K11">
        <f t="shared" ref="K11:K74" si="5">IF(I11&lt;$B$7,0,MIN(J11,15))</f>
        <v>0</v>
      </c>
    </row>
    <row r="12" spans="1:11" x14ac:dyDescent="0.35">
      <c r="A12">
        <v>0.4</v>
      </c>
      <c r="B12">
        <f t="shared" si="0"/>
        <v>7.2382294738708843E-4</v>
      </c>
      <c r="C12">
        <f t="shared" si="1"/>
        <v>0</v>
      </c>
      <c r="E12">
        <v>0.4</v>
      </c>
      <c r="F12">
        <f t="shared" si="2"/>
        <v>3.5467324421967336E-4</v>
      </c>
      <c r="G12">
        <f t="shared" si="3"/>
        <v>0</v>
      </c>
      <c r="I12">
        <v>0.4</v>
      </c>
      <c r="J12">
        <f t="shared" si="4"/>
        <v>1.2232607810841794E-3</v>
      </c>
      <c r="K12">
        <f t="shared" si="5"/>
        <v>0</v>
      </c>
    </row>
    <row r="13" spans="1:11" x14ac:dyDescent="0.35">
      <c r="A13">
        <v>0.6</v>
      </c>
      <c r="B13">
        <f t="shared" si="0"/>
        <v>2.4429024474314229E-3</v>
      </c>
      <c r="C13">
        <f t="shared" si="1"/>
        <v>0</v>
      </c>
      <c r="E13">
        <v>0.6</v>
      </c>
      <c r="F13">
        <f t="shared" si="2"/>
        <v>1.1970221992413971E-3</v>
      </c>
      <c r="G13">
        <f t="shared" si="3"/>
        <v>0</v>
      </c>
      <c r="I13">
        <v>0.6</v>
      </c>
      <c r="J13">
        <f t="shared" si="4"/>
        <v>4.128505136159105E-3</v>
      </c>
      <c r="K13">
        <f t="shared" si="5"/>
        <v>0</v>
      </c>
    </row>
    <row r="14" spans="1:11" x14ac:dyDescent="0.35">
      <c r="A14">
        <v>0.8</v>
      </c>
      <c r="B14">
        <f t="shared" si="0"/>
        <v>5.7905835790967074E-3</v>
      </c>
      <c r="C14">
        <f t="shared" si="1"/>
        <v>0</v>
      </c>
      <c r="E14">
        <v>0.8</v>
      </c>
      <c r="F14">
        <f t="shared" si="2"/>
        <v>2.8373859537573869E-3</v>
      </c>
      <c r="G14">
        <f t="shared" si="3"/>
        <v>0</v>
      </c>
      <c r="I14">
        <v>0.8</v>
      </c>
      <c r="J14">
        <f t="shared" si="4"/>
        <v>9.7860862486734354E-3</v>
      </c>
      <c r="K14">
        <f t="shared" si="5"/>
        <v>0</v>
      </c>
    </row>
    <row r="15" spans="1:11" x14ac:dyDescent="0.35">
      <c r="A15">
        <v>1</v>
      </c>
      <c r="B15">
        <f t="shared" si="0"/>
        <v>1.1309733552923255E-2</v>
      </c>
      <c r="C15">
        <f t="shared" si="1"/>
        <v>0</v>
      </c>
      <c r="E15">
        <v>1</v>
      </c>
      <c r="F15">
        <f t="shared" si="2"/>
        <v>5.541769440932395E-3</v>
      </c>
      <c r="G15">
        <f t="shared" si="3"/>
        <v>0</v>
      </c>
      <c r="I15">
        <v>1</v>
      </c>
      <c r="J15">
        <f t="shared" si="4"/>
        <v>1.9113449704440299E-2</v>
      </c>
      <c r="K15">
        <f t="shared" si="5"/>
        <v>0</v>
      </c>
    </row>
    <row r="16" spans="1:11" x14ac:dyDescent="0.35">
      <c r="A16">
        <v>1.2</v>
      </c>
      <c r="B16">
        <f t="shared" si="0"/>
        <v>1.9543219579451383E-2</v>
      </c>
      <c r="C16">
        <f t="shared" si="1"/>
        <v>0</v>
      </c>
      <c r="E16">
        <v>1.2</v>
      </c>
      <c r="F16">
        <f t="shared" si="2"/>
        <v>9.5761775939311768E-3</v>
      </c>
      <c r="G16">
        <f t="shared" si="3"/>
        <v>0</v>
      </c>
      <c r="I16">
        <v>1.2</v>
      </c>
      <c r="J16">
        <f t="shared" si="4"/>
        <v>3.302804108927284E-2</v>
      </c>
      <c r="K16">
        <f t="shared" si="5"/>
        <v>0</v>
      </c>
    </row>
    <row r="17" spans="1:11" x14ac:dyDescent="0.35">
      <c r="A17">
        <v>1.4</v>
      </c>
      <c r="B17">
        <f t="shared" si="0"/>
        <v>3.1033908869221402E-2</v>
      </c>
      <c r="C17">
        <f t="shared" si="1"/>
        <v>0</v>
      </c>
      <c r="E17">
        <v>1.4</v>
      </c>
      <c r="F17">
        <f t="shared" si="2"/>
        <v>1.5206615345918488E-2</v>
      </c>
      <c r="G17">
        <f t="shared" si="3"/>
        <v>0</v>
      </c>
      <c r="I17">
        <v>1.4</v>
      </c>
      <c r="J17">
        <f t="shared" si="4"/>
        <v>5.2447305988984165E-2</v>
      </c>
      <c r="K17">
        <f t="shared" si="5"/>
        <v>0</v>
      </c>
    </row>
    <row r="18" spans="1:11" x14ac:dyDescent="0.35">
      <c r="A18">
        <v>1.6</v>
      </c>
      <c r="B18">
        <f t="shared" si="0"/>
        <v>4.6324668632773659E-2</v>
      </c>
      <c r="C18">
        <f t="shared" si="1"/>
        <v>0</v>
      </c>
      <c r="E18">
        <v>1.6</v>
      </c>
      <c r="F18">
        <f t="shared" si="2"/>
        <v>2.2699087630059095E-2</v>
      </c>
      <c r="G18">
        <f t="shared" si="3"/>
        <v>0</v>
      </c>
      <c r="I18">
        <v>1.6</v>
      </c>
      <c r="J18">
        <f t="shared" si="4"/>
        <v>7.8288689989387483E-2</v>
      </c>
      <c r="K18">
        <f t="shared" si="5"/>
        <v>0</v>
      </c>
    </row>
    <row r="19" spans="1:11" x14ac:dyDescent="0.35">
      <c r="A19">
        <v>1.8</v>
      </c>
      <c r="B19">
        <f t="shared" si="0"/>
        <v>6.5958366080648423E-2</v>
      </c>
      <c r="C19">
        <f t="shared" si="1"/>
        <v>0</v>
      </c>
      <c r="E19">
        <v>1.8</v>
      </c>
      <c r="F19">
        <f t="shared" si="2"/>
        <v>3.2319599379517734E-2</v>
      </c>
      <c r="G19">
        <f t="shared" si="3"/>
        <v>0</v>
      </c>
      <c r="I19">
        <v>1.8</v>
      </c>
      <c r="J19">
        <f t="shared" si="4"/>
        <v>0.11146963867629585</v>
      </c>
      <c r="K19">
        <f t="shared" si="5"/>
        <v>0</v>
      </c>
    </row>
    <row r="20" spans="1:11" x14ac:dyDescent="0.35">
      <c r="A20">
        <v>2</v>
      </c>
      <c r="B20">
        <f t="shared" si="0"/>
        <v>9.0477868423386038E-2</v>
      </c>
      <c r="C20">
        <f t="shared" si="1"/>
        <v>0</v>
      </c>
      <c r="E20">
        <v>2</v>
      </c>
      <c r="F20">
        <f t="shared" si="2"/>
        <v>4.433415552745916E-2</v>
      </c>
      <c r="G20">
        <f t="shared" si="3"/>
        <v>0</v>
      </c>
      <c r="I20">
        <v>2</v>
      </c>
      <c r="J20">
        <f t="shared" si="4"/>
        <v>0.15290759763552239</v>
      </c>
      <c r="K20">
        <f t="shared" si="5"/>
        <v>0</v>
      </c>
    </row>
    <row r="21" spans="1:11" x14ac:dyDescent="0.35">
      <c r="A21">
        <v>2.2000000000000002</v>
      </c>
      <c r="B21">
        <f t="shared" si="0"/>
        <v>0.12042604287152685</v>
      </c>
      <c r="C21">
        <f t="shared" si="1"/>
        <v>0</v>
      </c>
      <c r="E21">
        <v>2.2000000000000002</v>
      </c>
      <c r="F21">
        <f t="shared" si="2"/>
        <v>5.9008761007048161E-2</v>
      </c>
      <c r="G21">
        <f t="shared" si="3"/>
        <v>0</v>
      </c>
      <c r="I21">
        <v>2.2000000000000002</v>
      </c>
      <c r="J21">
        <f t="shared" si="4"/>
        <v>0.2035200124528804</v>
      </c>
      <c r="K21">
        <f t="shared" si="5"/>
        <v>0</v>
      </c>
    </row>
    <row r="22" spans="1:11" x14ac:dyDescent="0.35">
      <c r="A22">
        <v>2.4</v>
      </c>
      <c r="B22">
        <f t="shared" si="0"/>
        <v>0.15634575663561107</v>
      </c>
      <c r="C22">
        <f t="shared" si="1"/>
        <v>0</v>
      </c>
      <c r="E22">
        <v>2.4</v>
      </c>
      <c r="F22">
        <f t="shared" si="2"/>
        <v>7.6609420751449414E-2</v>
      </c>
      <c r="G22">
        <f t="shared" si="3"/>
        <v>0</v>
      </c>
      <c r="I22">
        <v>2.4</v>
      </c>
      <c r="J22">
        <f t="shared" si="4"/>
        <v>0.26422432871418272</v>
      </c>
      <c r="K22">
        <f t="shared" si="5"/>
        <v>0</v>
      </c>
    </row>
    <row r="23" spans="1:11" x14ac:dyDescent="0.35">
      <c r="A23">
        <v>2.6</v>
      </c>
      <c r="B23">
        <f t="shared" si="0"/>
        <v>0.19877987692617918</v>
      </c>
      <c r="C23">
        <f t="shared" si="1"/>
        <v>0</v>
      </c>
      <c r="E23">
        <v>2.6</v>
      </c>
      <c r="F23">
        <f t="shared" si="2"/>
        <v>9.7402139693827786E-2</v>
      </c>
      <c r="G23">
        <f t="shared" si="3"/>
        <v>0</v>
      </c>
      <c r="I23">
        <v>2.6</v>
      </c>
      <c r="J23">
        <f t="shared" si="4"/>
        <v>0.33593799200524277</v>
      </c>
      <c r="K23">
        <f t="shared" si="5"/>
        <v>0</v>
      </c>
    </row>
    <row r="24" spans="1:11" x14ac:dyDescent="0.35">
      <c r="A24">
        <v>2.8</v>
      </c>
      <c r="B24">
        <f t="shared" si="0"/>
        <v>0.24827127095377122</v>
      </c>
      <c r="C24">
        <f t="shared" si="1"/>
        <v>0</v>
      </c>
      <c r="E24">
        <v>2.8</v>
      </c>
      <c r="F24">
        <f t="shared" si="2"/>
        <v>0.1216529227673479</v>
      </c>
      <c r="G24">
        <f t="shared" si="3"/>
        <v>0</v>
      </c>
      <c r="I24">
        <v>2.8</v>
      </c>
      <c r="J24">
        <f t="shared" si="4"/>
        <v>0.41957844791187332</v>
      </c>
      <c r="K24">
        <f t="shared" si="5"/>
        <v>0</v>
      </c>
    </row>
    <row r="25" spans="1:11" x14ac:dyDescent="0.35">
      <c r="A25">
        <v>3</v>
      </c>
      <c r="B25">
        <f t="shared" si="0"/>
        <v>0.30536280592892789</v>
      </c>
      <c r="C25">
        <f t="shared" si="1"/>
        <v>0.30536280592892789</v>
      </c>
      <c r="E25">
        <v>3</v>
      </c>
      <c r="F25">
        <f t="shared" si="2"/>
        <v>0.14962777490517465</v>
      </c>
      <c r="G25">
        <f t="shared" si="3"/>
        <v>0.14962777490517465</v>
      </c>
      <c r="I25">
        <v>3</v>
      </c>
      <c r="J25">
        <f t="shared" si="4"/>
        <v>0.51606314201988812</v>
      </c>
      <c r="K25">
        <f t="shared" si="5"/>
        <v>0.51606314201988812</v>
      </c>
    </row>
    <row r="26" spans="1:11" x14ac:dyDescent="0.35">
      <c r="A26">
        <v>3.2</v>
      </c>
      <c r="B26">
        <f t="shared" si="0"/>
        <v>0.37059734906218927</v>
      </c>
      <c r="C26">
        <f t="shared" si="1"/>
        <v>0.37059734906218927</v>
      </c>
      <c r="E26">
        <v>3.2</v>
      </c>
      <c r="F26">
        <f t="shared" si="2"/>
        <v>0.18159270104047276</v>
      </c>
      <c r="G26">
        <f t="shared" si="3"/>
        <v>0.18159270104047276</v>
      </c>
      <c r="I26">
        <v>3.2</v>
      </c>
      <c r="J26">
        <f t="shared" si="4"/>
        <v>0.62630951991509987</v>
      </c>
      <c r="K26">
        <f t="shared" si="5"/>
        <v>0.62630951991509987</v>
      </c>
    </row>
    <row r="27" spans="1:11" x14ac:dyDescent="0.35">
      <c r="A27">
        <v>3.4</v>
      </c>
      <c r="B27">
        <f t="shared" si="0"/>
        <v>0.44451776756409556</v>
      </c>
      <c r="C27">
        <f t="shared" si="1"/>
        <v>0.44451776756409556</v>
      </c>
      <c r="E27">
        <v>3.4</v>
      </c>
      <c r="F27">
        <f t="shared" si="2"/>
        <v>0.21781370610640682</v>
      </c>
      <c r="G27">
        <f t="shared" si="3"/>
        <v>0.21781370610640682</v>
      </c>
      <c r="I27">
        <v>3.4</v>
      </c>
      <c r="J27">
        <f t="shared" si="4"/>
        <v>0.75123502718332147</v>
      </c>
      <c r="K27">
        <f t="shared" si="5"/>
        <v>0.75123502718332147</v>
      </c>
    </row>
    <row r="28" spans="1:11" x14ac:dyDescent="0.35">
      <c r="A28">
        <v>3.6</v>
      </c>
      <c r="B28">
        <f t="shared" si="0"/>
        <v>0.52766692864518738</v>
      </c>
      <c r="C28">
        <f t="shared" si="1"/>
        <v>0.52766692864518738</v>
      </c>
      <c r="E28">
        <v>3.6</v>
      </c>
      <c r="F28">
        <f t="shared" si="2"/>
        <v>0.25855679503614187</v>
      </c>
      <c r="G28">
        <f t="shared" si="3"/>
        <v>0.25855679503614187</v>
      </c>
      <c r="I28">
        <v>3.6</v>
      </c>
      <c r="J28">
        <f t="shared" si="4"/>
        <v>0.89175710941036679</v>
      </c>
      <c r="K28">
        <f t="shared" si="5"/>
        <v>0.89175710941036679</v>
      </c>
    </row>
    <row r="29" spans="1:11" x14ac:dyDescent="0.35">
      <c r="A29">
        <v>3.8</v>
      </c>
      <c r="B29">
        <f t="shared" si="0"/>
        <v>0.62058769951600479</v>
      </c>
      <c r="C29">
        <f t="shared" si="1"/>
        <v>0.62058769951600479</v>
      </c>
      <c r="E29">
        <v>3.8</v>
      </c>
      <c r="F29">
        <f t="shared" si="2"/>
        <v>0.30408797276284233</v>
      </c>
      <c r="G29">
        <f t="shared" si="3"/>
        <v>0.30408797276284233</v>
      </c>
      <c r="I29">
        <v>3.8</v>
      </c>
      <c r="J29">
        <f t="shared" si="4"/>
        <v>1.048793212182048</v>
      </c>
      <c r="K29">
        <f t="shared" si="5"/>
        <v>1.048793212182048</v>
      </c>
    </row>
    <row r="30" spans="1:11" x14ac:dyDescent="0.35">
      <c r="A30">
        <v>4</v>
      </c>
      <c r="B30">
        <f t="shared" si="0"/>
        <v>0.7238229473870883</v>
      </c>
      <c r="C30">
        <f t="shared" si="1"/>
        <v>0.7238229473870883</v>
      </c>
      <c r="E30">
        <v>4</v>
      </c>
      <c r="F30">
        <f t="shared" si="2"/>
        <v>0.35467324421967328</v>
      </c>
      <c r="G30">
        <f t="shared" si="3"/>
        <v>0.35467324421967328</v>
      </c>
      <c r="I30">
        <v>4</v>
      </c>
      <c r="J30">
        <f t="shared" si="4"/>
        <v>1.2232607810841791</v>
      </c>
      <c r="K30">
        <f t="shared" si="5"/>
        <v>1.2232607810841791</v>
      </c>
    </row>
    <row r="31" spans="1:11" x14ac:dyDescent="0.35">
      <c r="A31">
        <v>4.2</v>
      </c>
      <c r="B31">
        <f t="shared" si="0"/>
        <v>0.83791553946897823</v>
      </c>
      <c r="C31">
        <f t="shared" si="1"/>
        <v>0.83791553946897823</v>
      </c>
      <c r="E31">
        <v>4.2</v>
      </c>
      <c r="F31">
        <f t="shared" si="2"/>
        <v>0.41057861433979931</v>
      </c>
      <c r="G31">
        <f t="shared" si="3"/>
        <v>0.41057861433979931</v>
      </c>
      <c r="I31">
        <v>4.2</v>
      </c>
      <c r="J31">
        <f t="shared" si="4"/>
        <v>1.4160772617025732</v>
      </c>
      <c r="K31">
        <f t="shared" si="5"/>
        <v>1.4160772617025732</v>
      </c>
    </row>
    <row r="32" spans="1:11" x14ac:dyDescent="0.35">
      <c r="A32">
        <v>4.4000000000000004</v>
      </c>
      <c r="B32">
        <f t="shared" si="0"/>
        <v>0.96340834297221478</v>
      </c>
      <c r="C32">
        <f t="shared" si="1"/>
        <v>0.96340834297221478</v>
      </c>
      <c r="E32">
        <v>4.4000000000000004</v>
      </c>
      <c r="F32">
        <f t="shared" si="2"/>
        <v>0.47207008805638528</v>
      </c>
      <c r="G32">
        <f t="shared" si="3"/>
        <v>0.47207008805638528</v>
      </c>
      <c r="I32">
        <v>4.4000000000000004</v>
      </c>
      <c r="J32">
        <f t="shared" si="4"/>
        <v>1.6281600996230432</v>
      </c>
      <c r="K32">
        <f t="shared" si="5"/>
        <v>1.6281600996230432</v>
      </c>
    </row>
    <row r="33" spans="1:11" x14ac:dyDescent="0.35">
      <c r="A33">
        <v>4.5999999999999996</v>
      </c>
      <c r="B33">
        <f t="shared" si="0"/>
        <v>1.1008442251073376</v>
      </c>
      <c r="C33">
        <f t="shared" si="1"/>
        <v>1.1008442251073376</v>
      </c>
      <c r="E33">
        <v>4.5999999999999996</v>
      </c>
      <c r="F33">
        <f t="shared" si="2"/>
        <v>0.53941367030259546</v>
      </c>
      <c r="G33">
        <f t="shared" si="3"/>
        <v>0.53941367030259546</v>
      </c>
      <c r="I33">
        <v>4.5999999999999996</v>
      </c>
      <c r="J33">
        <f t="shared" si="4"/>
        <v>1.8604267404314005</v>
      </c>
      <c r="K33">
        <f t="shared" si="5"/>
        <v>1.8604267404314005</v>
      </c>
    </row>
    <row r="34" spans="1:11" x14ac:dyDescent="0.35">
      <c r="A34">
        <v>4.8</v>
      </c>
      <c r="B34">
        <f t="shared" si="0"/>
        <v>1.2507660530848885</v>
      </c>
      <c r="C34">
        <f t="shared" si="1"/>
        <v>1.2507660530848885</v>
      </c>
      <c r="E34">
        <v>4.8</v>
      </c>
      <c r="F34">
        <f t="shared" si="2"/>
        <v>0.61287536601159531</v>
      </c>
      <c r="G34">
        <f t="shared" si="3"/>
        <v>0.61287536601159531</v>
      </c>
      <c r="I34">
        <v>4.8</v>
      </c>
      <c r="J34">
        <f t="shared" si="4"/>
        <v>2.1137946297134618</v>
      </c>
      <c r="K34">
        <f t="shared" si="5"/>
        <v>2.1137946297134618</v>
      </c>
    </row>
    <row r="35" spans="1:11" x14ac:dyDescent="0.35">
      <c r="A35">
        <v>5</v>
      </c>
      <c r="B35">
        <f t="shared" si="0"/>
        <v>1.4137166941154069</v>
      </c>
      <c r="C35">
        <f t="shared" si="1"/>
        <v>1.4137166941154069</v>
      </c>
      <c r="E35">
        <v>5</v>
      </c>
      <c r="F35">
        <f t="shared" si="2"/>
        <v>0.69272118011654937</v>
      </c>
      <c r="G35">
        <f t="shared" si="3"/>
        <v>0.69272118011654937</v>
      </c>
      <c r="I35">
        <v>5</v>
      </c>
      <c r="J35">
        <f t="shared" si="4"/>
        <v>2.3891812130550374</v>
      </c>
      <c r="K35">
        <f t="shared" si="5"/>
        <v>2.3891812130550374</v>
      </c>
    </row>
    <row r="36" spans="1:11" x14ac:dyDescent="0.35">
      <c r="A36">
        <v>5.2</v>
      </c>
      <c r="B36">
        <f t="shared" si="0"/>
        <v>1.5902390154094335</v>
      </c>
      <c r="C36">
        <f t="shared" si="1"/>
        <v>1.5902390154094335</v>
      </c>
      <c r="E36">
        <v>5.2</v>
      </c>
      <c r="F36">
        <f t="shared" si="2"/>
        <v>0.77921711755062228</v>
      </c>
      <c r="G36">
        <f t="shared" si="3"/>
        <v>0.77921711755062228</v>
      </c>
      <c r="I36">
        <v>5.2</v>
      </c>
      <c r="J36">
        <f t="shared" si="4"/>
        <v>2.6875039360419422</v>
      </c>
      <c r="K36">
        <f t="shared" si="5"/>
        <v>2.6875039360419422</v>
      </c>
    </row>
    <row r="37" spans="1:11" x14ac:dyDescent="0.35">
      <c r="A37">
        <v>5.4</v>
      </c>
      <c r="B37">
        <f t="shared" si="0"/>
        <v>1.7808758841775079</v>
      </c>
      <c r="C37">
        <f t="shared" si="1"/>
        <v>1.7808758841775079</v>
      </c>
      <c r="E37">
        <v>5.4</v>
      </c>
      <c r="F37">
        <f t="shared" si="2"/>
        <v>0.8726291832469788</v>
      </c>
      <c r="G37">
        <f t="shared" si="3"/>
        <v>0.8726291832469788</v>
      </c>
      <c r="I37">
        <v>5.4</v>
      </c>
      <c r="J37">
        <f t="shared" si="4"/>
        <v>3.0096802442599881</v>
      </c>
      <c r="K37">
        <f t="shared" si="5"/>
        <v>3.0096802442599881</v>
      </c>
    </row>
    <row r="38" spans="1:11" x14ac:dyDescent="0.35">
      <c r="A38">
        <v>5.6</v>
      </c>
      <c r="B38">
        <f t="shared" si="0"/>
        <v>1.9861701676301697</v>
      </c>
      <c r="C38">
        <f t="shared" si="1"/>
        <v>1.9861701676301697</v>
      </c>
      <c r="E38">
        <v>5.6</v>
      </c>
      <c r="F38">
        <f t="shared" si="2"/>
        <v>0.97322338213878323</v>
      </c>
      <c r="G38">
        <f t="shared" si="3"/>
        <v>0.97322338213878323</v>
      </c>
      <c r="I38">
        <v>5.6</v>
      </c>
      <c r="J38">
        <f t="shared" si="4"/>
        <v>3.3566275832949866</v>
      </c>
      <c r="K38">
        <f t="shared" si="5"/>
        <v>3.3566275832949866</v>
      </c>
    </row>
    <row r="39" spans="1:11" x14ac:dyDescent="0.35">
      <c r="A39">
        <v>5.8</v>
      </c>
      <c r="B39">
        <f t="shared" si="0"/>
        <v>2.2066647329779623</v>
      </c>
      <c r="C39">
        <f t="shared" si="1"/>
        <v>2.2066647329779623</v>
      </c>
      <c r="E39">
        <v>5.8</v>
      </c>
      <c r="F39">
        <f t="shared" si="2"/>
        <v>1.0812657191592014</v>
      </c>
      <c r="G39">
        <f t="shared" si="3"/>
        <v>1.0812657191592014</v>
      </c>
      <c r="I39">
        <v>5.8</v>
      </c>
      <c r="J39">
        <f t="shared" si="4"/>
        <v>3.7292633987327557</v>
      </c>
      <c r="K39">
        <f t="shared" si="5"/>
        <v>3.7292633987327557</v>
      </c>
    </row>
    <row r="40" spans="1:11" x14ac:dyDescent="0.35">
      <c r="A40">
        <v>6</v>
      </c>
      <c r="B40">
        <f t="shared" si="0"/>
        <v>2.4429024474314232</v>
      </c>
      <c r="C40">
        <f t="shared" si="1"/>
        <v>2.4429024474314232</v>
      </c>
      <c r="E40">
        <v>6</v>
      </c>
      <c r="F40">
        <f t="shared" si="2"/>
        <v>1.1970221992413972</v>
      </c>
      <c r="G40">
        <f t="shared" si="3"/>
        <v>1.1970221992413972</v>
      </c>
      <c r="I40">
        <v>6</v>
      </c>
      <c r="J40">
        <f t="shared" si="4"/>
        <v>4.128505136159105</v>
      </c>
      <c r="K40">
        <f t="shared" si="5"/>
        <v>4.128505136159105</v>
      </c>
    </row>
    <row r="41" spans="1:11" x14ac:dyDescent="0.35">
      <c r="A41">
        <v>6.2</v>
      </c>
      <c r="B41">
        <f t="shared" si="0"/>
        <v>2.6954261782010938</v>
      </c>
      <c r="C41">
        <f t="shared" si="1"/>
        <v>2.6954261782010938</v>
      </c>
      <c r="E41">
        <v>6.2</v>
      </c>
      <c r="F41">
        <f t="shared" si="2"/>
        <v>1.3207588273185358</v>
      </c>
      <c r="G41">
        <f t="shared" si="3"/>
        <v>1.3207588273185358</v>
      </c>
      <c r="I41">
        <v>6.2</v>
      </c>
      <c r="J41">
        <f t="shared" si="4"/>
        <v>4.5552702411598478</v>
      </c>
      <c r="K41">
        <f t="shared" si="5"/>
        <v>4.5552702411598478</v>
      </c>
    </row>
    <row r="42" spans="1:11" x14ac:dyDescent="0.35">
      <c r="A42">
        <v>6.4</v>
      </c>
      <c r="B42">
        <f t="shared" si="0"/>
        <v>2.9647787924975142</v>
      </c>
      <c r="C42">
        <f t="shared" si="1"/>
        <v>2.9647787924975142</v>
      </c>
      <c r="E42">
        <v>6.4</v>
      </c>
      <c r="F42">
        <f t="shared" si="2"/>
        <v>1.4527416083237821</v>
      </c>
      <c r="G42">
        <f t="shared" si="3"/>
        <v>1.4527416083237821</v>
      </c>
      <c r="I42">
        <v>6.4</v>
      </c>
      <c r="J42">
        <f t="shared" si="4"/>
        <v>5.0104761593207989</v>
      </c>
      <c r="K42">
        <f t="shared" si="5"/>
        <v>5.0104761593207989</v>
      </c>
    </row>
    <row r="43" spans="1:11" x14ac:dyDescent="0.35">
      <c r="A43">
        <v>6.6</v>
      </c>
      <c r="B43">
        <f t="shared" si="0"/>
        <v>3.2515031575312237</v>
      </c>
      <c r="C43">
        <f t="shared" si="1"/>
        <v>3.2515031575312237</v>
      </c>
      <c r="E43">
        <v>6.6</v>
      </c>
      <c r="F43">
        <f t="shared" si="2"/>
        <v>1.5932365471902996</v>
      </c>
      <c r="G43">
        <f t="shared" si="3"/>
        <v>1.5932365471902996</v>
      </c>
      <c r="I43">
        <v>6.6</v>
      </c>
      <c r="J43">
        <f t="shared" si="4"/>
        <v>5.4950403362277678</v>
      </c>
      <c r="K43">
        <f t="shared" si="5"/>
        <v>5.4950403362277678</v>
      </c>
    </row>
    <row r="44" spans="1:11" x14ac:dyDescent="0.35">
      <c r="A44">
        <v>6.8</v>
      </c>
      <c r="B44">
        <f t="shared" si="0"/>
        <v>3.5561421405127644</v>
      </c>
      <c r="C44">
        <f t="shared" si="1"/>
        <v>3.5561421405127644</v>
      </c>
      <c r="E44">
        <v>6.8</v>
      </c>
      <c r="F44">
        <f t="shared" si="2"/>
        <v>1.7425096488512546</v>
      </c>
      <c r="G44">
        <f t="shared" si="3"/>
        <v>1.7425096488512546</v>
      </c>
      <c r="I44">
        <v>6.8</v>
      </c>
      <c r="J44">
        <f t="shared" si="4"/>
        <v>6.0098802174665718</v>
      </c>
      <c r="K44">
        <f t="shared" si="5"/>
        <v>6.0098802174665718</v>
      </c>
    </row>
    <row r="45" spans="1:11" x14ac:dyDescent="0.35">
      <c r="A45">
        <v>7</v>
      </c>
      <c r="B45">
        <f t="shared" si="0"/>
        <v>3.8792386086526767</v>
      </c>
      <c r="C45">
        <f t="shared" si="1"/>
        <v>3.8792386086526767</v>
      </c>
      <c r="E45">
        <v>7</v>
      </c>
      <c r="F45">
        <f t="shared" si="2"/>
        <v>1.9008269182398114</v>
      </c>
      <c r="G45">
        <f t="shared" si="3"/>
        <v>1.9008269182398114</v>
      </c>
      <c r="I45">
        <v>7</v>
      </c>
      <c r="J45">
        <f t="shared" si="4"/>
        <v>6.5559132486230229</v>
      </c>
      <c r="K45">
        <f t="shared" si="5"/>
        <v>6.5559132486230229</v>
      </c>
    </row>
    <row r="46" spans="1:11" x14ac:dyDescent="0.35">
      <c r="A46">
        <v>7.2</v>
      </c>
      <c r="B46">
        <f t="shared" si="0"/>
        <v>4.2213354291614991</v>
      </c>
      <c r="C46">
        <f t="shared" si="1"/>
        <v>4.2213354291614991</v>
      </c>
      <c r="E46">
        <v>7.2</v>
      </c>
      <c r="F46">
        <f t="shared" si="2"/>
        <v>2.068454360289135</v>
      </c>
      <c r="G46">
        <f t="shared" si="3"/>
        <v>2.068454360289135</v>
      </c>
      <c r="I46">
        <v>7.2</v>
      </c>
      <c r="J46">
        <f t="shared" si="4"/>
        <v>7.1340568752829343</v>
      </c>
      <c r="K46">
        <f t="shared" si="5"/>
        <v>7.1340568752829343</v>
      </c>
    </row>
    <row r="47" spans="1:11" x14ac:dyDescent="0.35">
      <c r="A47">
        <v>7.4</v>
      </c>
      <c r="B47">
        <f t="shared" si="0"/>
        <v>4.5829754692497735</v>
      </c>
      <c r="C47">
        <f t="shared" si="1"/>
        <v>4.5829754692497735</v>
      </c>
      <c r="E47">
        <v>7.4</v>
      </c>
      <c r="F47">
        <f t="shared" si="2"/>
        <v>2.245657979932389</v>
      </c>
      <c r="G47">
        <f t="shared" si="3"/>
        <v>2.245657979932389</v>
      </c>
      <c r="I47">
        <v>7.4</v>
      </c>
      <c r="J47">
        <f t="shared" si="4"/>
        <v>7.7452285430321171</v>
      </c>
      <c r="K47">
        <f t="shared" si="5"/>
        <v>7.7452285430321171</v>
      </c>
    </row>
    <row r="48" spans="1:11" x14ac:dyDescent="0.35">
      <c r="A48">
        <v>7.6</v>
      </c>
      <c r="B48">
        <f t="shared" si="0"/>
        <v>4.9647015961280383</v>
      </c>
      <c r="C48">
        <f t="shared" si="1"/>
        <v>4.9647015961280383</v>
      </c>
      <c r="E48">
        <v>7.6</v>
      </c>
      <c r="F48">
        <f t="shared" si="2"/>
        <v>2.4327037821027386</v>
      </c>
      <c r="G48">
        <f t="shared" si="3"/>
        <v>2.4327037821027386</v>
      </c>
      <c r="I48">
        <v>7.6</v>
      </c>
      <c r="J48">
        <f t="shared" si="4"/>
        <v>8.3903456974563841</v>
      </c>
      <c r="K48">
        <f t="shared" si="5"/>
        <v>8.3903456974563841</v>
      </c>
    </row>
    <row r="49" spans="1:11" x14ac:dyDescent="0.35">
      <c r="A49">
        <v>7.8</v>
      </c>
      <c r="B49">
        <f t="shared" si="0"/>
        <v>5.3670566770068362</v>
      </c>
      <c r="C49">
        <f t="shared" si="1"/>
        <v>5.3670566770068362</v>
      </c>
      <c r="E49">
        <v>7.8</v>
      </c>
      <c r="F49">
        <f t="shared" si="2"/>
        <v>2.6298577717333496</v>
      </c>
      <c r="G49">
        <f t="shared" si="3"/>
        <v>2.6298577717333496</v>
      </c>
      <c r="I49">
        <v>7.8</v>
      </c>
      <c r="J49">
        <f t="shared" si="4"/>
        <v>9.0703257841415521</v>
      </c>
      <c r="K49">
        <f t="shared" si="5"/>
        <v>9.0703257841415521</v>
      </c>
    </row>
    <row r="50" spans="1:11" x14ac:dyDescent="0.35">
      <c r="A50">
        <v>8</v>
      </c>
      <c r="B50">
        <f t="shared" si="0"/>
        <v>5.7905835790967064</v>
      </c>
      <c r="C50">
        <f t="shared" si="1"/>
        <v>5.7905835790967064</v>
      </c>
      <c r="E50">
        <v>8</v>
      </c>
      <c r="F50">
        <f t="shared" si="2"/>
        <v>2.8373859537573862</v>
      </c>
      <c r="G50">
        <f t="shared" si="3"/>
        <v>2.8373859537573862</v>
      </c>
      <c r="I50">
        <v>8</v>
      </c>
      <c r="J50">
        <f t="shared" si="4"/>
        <v>9.786086248673433</v>
      </c>
      <c r="K50">
        <f t="shared" si="5"/>
        <v>9.786086248673433</v>
      </c>
    </row>
    <row r="51" spans="1:11" x14ac:dyDescent="0.35">
      <c r="A51">
        <v>8.1999999999999993</v>
      </c>
      <c r="B51">
        <f t="shared" si="0"/>
        <v>6.235825169608189</v>
      </c>
      <c r="C51">
        <f t="shared" si="1"/>
        <v>6.235825169608189</v>
      </c>
      <c r="E51">
        <v>8.1999999999999993</v>
      </c>
      <c r="F51">
        <f t="shared" si="2"/>
        <v>3.0555543331080126</v>
      </c>
      <c r="G51">
        <f t="shared" si="3"/>
        <v>3.0555543331080126</v>
      </c>
      <c r="I51">
        <v>8.1999999999999993</v>
      </c>
      <c r="J51">
        <f t="shared" si="4"/>
        <v>10.538544536637836</v>
      </c>
      <c r="K51">
        <f t="shared" si="5"/>
        <v>10.538544536637836</v>
      </c>
    </row>
    <row r="52" spans="1:11" x14ac:dyDescent="0.35">
      <c r="A52">
        <v>8.4</v>
      </c>
      <c r="B52">
        <f t="shared" si="0"/>
        <v>6.7033243157518259</v>
      </c>
      <c r="C52">
        <f t="shared" si="1"/>
        <v>6.7033243157518259</v>
      </c>
      <c r="E52">
        <v>8.4</v>
      </c>
      <c r="F52">
        <f t="shared" si="2"/>
        <v>3.2846289147183945</v>
      </c>
      <c r="G52">
        <f t="shared" si="3"/>
        <v>3.2846289147183945</v>
      </c>
      <c r="I52">
        <v>8.4</v>
      </c>
      <c r="J52">
        <f t="shared" si="4"/>
        <v>11.328618093620586</v>
      </c>
      <c r="K52">
        <f t="shared" si="5"/>
        <v>11.328618093620586</v>
      </c>
    </row>
    <row r="53" spans="1:11" x14ac:dyDescent="0.35">
      <c r="A53">
        <v>8.6</v>
      </c>
      <c r="B53">
        <f t="shared" si="0"/>
        <v>7.1936238847381526</v>
      </c>
      <c r="C53">
        <f t="shared" si="1"/>
        <v>7.1936238847381526</v>
      </c>
      <c r="E53">
        <v>8.6</v>
      </c>
      <c r="F53">
        <f t="shared" si="2"/>
        <v>3.5248757035216949</v>
      </c>
      <c r="G53">
        <f t="shared" si="3"/>
        <v>3.5248757035216949</v>
      </c>
      <c r="I53">
        <v>8.6</v>
      </c>
      <c r="J53">
        <f t="shared" si="4"/>
        <v>12.157224365207478</v>
      </c>
      <c r="K53">
        <f t="shared" si="5"/>
        <v>12.157224365207478</v>
      </c>
    </row>
    <row r="54" spans="1:11" x14ac:dyDescent="0.35">
      <c r="A54">
        <v>8.8000000000000007</v>
      </c>
      <c r="B54">
        <f t="shared" si="0"/>
        <v>7.7072667437777183</v>
      </c>
      <c r="C54">
        <f t="shared" si="1"/>
        <v>7.7072667437777183</v>
      </c>
      <c r="E54">
        <v>8.8000000000000007</v>
      </c>
      <c r="F54">
        <f t="shared" si="2"/>
        <v>3.7765607044510823</v>
      </c>
      <c r="G54">
        <f t="shared" si="3"/>
        <v>3.7765607044510823</v>
      </c>
      <c r="I54">
        <v>8.8000000000000007</v>
      </c>
      <c r="J54">
        <f t="shared" si="4"/>
        <v>13.025280796984346</v>
      </c>
      <c r="K54">
        <f t="shared" si="5"/>
        <v>13.025280796984346</v>
      </c>
    </row>
    <row r="55" spans="1:11" x14ac:dyDescent="0.35">
      <c r="A55">
        <v>9</v>
      </c>
      <c r="B55">
        <f t="shared" si="0"/>
        <v>8.2447957600810522</v>
      </c>
      <c r="C55">
        <f t="shared" si="1"/>
        <v>8.2447957600810522</v>
      </c>
      <c r="E55">
        <v>9</v>
      </c>
      <c r="F55">
        <f t="shared" si="2"/>
        <v>4.0399499224397157</v>
      </c>
      <c r="G55">
        <f t="shared" si="3"/>
        <v>4.0399499224397157</v>
      </c>
      <c r="I55">
        <v>9</v>
      </c>
      <c r="J55">
        <f t="shared" si="4"/>
        <v>13.933704834536979</v>
      </c>
      <c r="K55">
        <f t="shared" si="5"/>
        <v>13.933704834536979</v>
      </c>
    </row>
    <row r="56" spans="1:11" x14ac:dyDescent="0.35">
      <c r="A56">
        <v>9.1999999999999993</v>
      </c>
      <c r="B56">
        <f t="shared" si="0"/>
        <v>8.8067538008587007</v>
      </c>
      <c r="C56">
        <f t="shared" si="1"/>
        <v>8.8067538008587007</v>
      </c>
      <c r="E56">
        <v>9.1999999999999993</v>
      </c>
      <c r="F56">
        <f t="shared" si="2"/>
        <v>4.3153093624207637</v>
      </c>
      <c r="G56">
        <f t="shared" si="3"/>
        <v>4.3153093624207637</v>
      </c>
      <c r="I56">
        <v>9.1999999999999993</v>
      </c>
      <c r="J56">
        <f t="shared" si="4"/>
        <v>14.883413923451204</v>
      </c>
      <c r="K56">
        <f t="shared" si="5"/>
        <v>14.883413923451204</v>
      </c>
    </row>
    <row r="57" spans="1:11" x14ac:dyDescent="0.35">
      <c r="A57">
        <v>9.4</v>
      </c>
      <c r="B57">
        <f t="shared" si="0"/>
        <v>9.3936837333212111</v>
      </c>
      <c r="C57">
        <f t="shared" si="1"/>
        <v>9.3936837333212111</v>
      </c>
      <c r="E57">
        <v>9.4</v>
      </c>
      <c r="F57">
        <f t="shared" si="2"/>
        <v>4.6029050293273936</v>
      </c>
      <c r="G57">
        <f t="shared" si="3"/>
        <v>4.6029050293273936</v>
      </c>
      <c r="I57">
        <v>9.4</v>
      </c>
      <c r="J57">
        <f t="shared" si="4"/>
        <v>15.875325509312846</v>
      </c>
      <c r="K57">
        <f t="shared" si="5"/>
        <v>15</v>
      </c>
    </row>
    <row r="58" spans="1:11" x14ac:dyDescent="0.35">
      <c r="A58">
        <v>9.6</v>
      </c>
      <c r="B58">
        <f t="shared" si="0"/>
        <v>10.006128424679108</v>
      </c>
      <c r="C58">
        <f t="shared" si="1"/>
        <v>10.006128424679108</v>
      </c>
      <c r="E58">
        <v>9.6</v>
      </c>
      <c r="F58">
        <f t="shared" si="2"/>
        <v>4.9030029280927625</v>
      </c>
      <c r="G58">
        <f t="shared" si="3"/>
        <v>4.9030029280927625</v>
      </c>
      <c r="I58">
        <v>9.6</v>
      </c>
      <c r="J58">
        <f t="shared" si="4"/>
        <v>16.910357037707694</v>
      </c>
      <c r="K58">
        <f t="shared" si="5"/>
        <v>15</v>
      </c>
    </row>
    <row r="59" spans="1:11" x14ac:dyDescent="0.35">
      <c r="A59">
        <v>9.8000000000000007</v>
      </c>
      <c r="B59">
        <f t="shared" si="0"/>
        <v>10.644630742142947</v>
      </c>
      <c r="C59">
        <f t="shared" si="1"/>
        <v>10.644630742142947</v>
      </c>
      <c r="E59">
        <v>9.8000000000000007</v>
      </c>
      <c r="F59">
        <f t="shared" si="2"/>
        <v>5.215869063650044</v>
      </c>
      <c r="G59">
        <f t="shared" si="3"/>
        <v>5.215869063650044</v>
      </c>
      <c r="I59">
        <v>9.8000000000000007</v>
      </c>
      <c r="J59">
        <f t="shared" si="4"/>
        <v>17.989425954221581</v>
      </c>
      <c r="K59">
        <f t="shared" si="5"/>
        <v>15</v>
      </c>
    </row>
    <row r="60" spans="1:11" x14ac:dyDescent="0.35">
      <c r="A60">
        <v>10</v>
      </c>
      <c r="B60">
        <f t="shared" si="0"/>
        <v>11.309733552923255</v>
      </c>
      <c r="C60">
        <f t="shared" si="1"/>
        <v>11.309733552923255</v>
      </c>
      <c r="E60">
        <v>10</v>
      </c>
      <c r="F60">
        <f t="shared" si="2"/>
        <v>5.541769440932395</v>
      </c>
      <c r="G60">
        <f t="shared" si="3"/>
        <v>5.541769440932395</v>
      </c>
      <c r="I60">
        <v>10</v>
      </c>
      <c r="J60">
        <f t="shared" si="4"/>
        <v>19.113449704440299</v>
      </c>
      <c r="K60">
        <f t="shared" si="5"/>
        <v>15</v>
      </c>
    </row>
    <row r="61" spans="1:11" x14ac:dyDescent="0.35">
      <c r="A61">
        <v>10.199999999999999</v>
      </c>
      <c r="B61">
        <f t="shared" si="0"/>
        <v>12.00197972423058</v>
      </c>
      <c r="C61">
        <f t="shared" si="1"/>
        <v>12.00197972423058</v>
      </c>
      <c r="E61">
        <v>10.199999999999999</v>
      </c>
      <c r="F61">
        <f t="shared" si="2"/>
        <v>5.8809700648729839</v>
      </c>
      <c r="G61">
        <f t="shared" si="3"/>
        <v>5.8809700648729839</v>
      </c>
      <c r="I61">
        <v>10.199999999999999</v>
      </c>
      <c r="J61">
        <f t="shared" si="4"/>
        <v>20.28334573394968</v>
      </c>
      <c r="K61">
        <f t="shared" si="5"/>
        <v>15</v>
      </c>
    </row>
    <row r="62" spans="1:11" x14ac:dyDescent="0.35">
      <c r="A62">
        <v>10.4</v>
      </c>
      <c r="B62">
        <f t="shared" si="0"/>
        <v>12.721912123275468</v>
      </c>
      <c r="C62">
        <f t="shared" si="1"/>
        <v>12.721912123275468</v>
      </c>
      <c r="E62">
        <v>10.4</v>
      </c>
      <c r="F62">
        <f t="shared" si="2"/>
        <v>6.2337369404049783</v>
      </c>
      <c r="G62">
        <f t="shared" si="3"/>
        <v>6.2337369404049783</v>
      </c>
      <c r="I62">
        <v>10.4</v>
      </c>
      <c r="J62">
        <f t="shared" si="4"/>
        <v>21.500031488335537</v>
      </c>
      <c r="K62">
        <f t="shared" si="5"/>
        <v>15</v>
      </c>
    </row>
    <row r="63" spans="1:11" x14ac:dyDescent="0.35">
      <c r="A63">
        <v>10.6</v>
      </c>
      <c r="B63">
        <f t="shared" si="0"/>
        <v>13.470073617268442</v>
      </c>
      <c r="C63">
        <f t="shared" si="1"/>
        <v>13.470073617268442</v>
      </c>
      <c r="E63">
        <v>10.6</v>
      </c>
      <c r="F63">
        <f t="shared" si="2"/>
        <v>6.6003360724615359</v>
      </c>
      <c r="G63">
        <f t="shared" si="3"/>
        <v>6.6003360724615359</v>
      </c>
      <c r="I63">
        <v>10.6</v>
      </c>
      <c r="J63">
        <f t="shared" si="4"/>
        <v>22.764424413183665</v>
      </c>
      <c r="K63">
        <f t="shared" si="5"/>
        <v>15</v>
      </c>
    </row>
    <row r="64" spans="1:11" x14ac:dyDescent="0.35">
      <c r="A64">
        <v>10.8</v>
      </c>
      <c r="B64">
        <f t="shared" si="0"/>
        <v>14.247007073420063</v>
      </c>
      <c r="C64">
        <f t="shared" si="1"/>
        <v>14.247007073420063</v>
      </c>
      <c r="E64">
        <v>10.8</v>
      </c>
      <c r="F64">
        <f t="shared" si="2"/>
        <v>6.9810334659758304</v>
      </c>
      <c r="G64">
        <f t="shared" si="3"/>
        <v>6.9810334659758304</v>
      </c>
      <c r="I64">
        <v>10.8</v>
      </c>
      <c r="J64">
        <f t="shared" si="4"/>
        <v>24.077441954079905</v>
      </c>
      <c r="K64">
        <f t="shared" si="5"/>
        <v>15</v>
      </c>
    </row>
    <row r="65" spans="1:11" x14ac:dyDescent="0.35">
      <c r="A65">
        <v>11</v>
      </c>
      <c r="B65">
        <f t="shared" si="0"/>
        <v>15.053255358940852</v>
      </c>
      <c r="C65">
        <f t="shared" si="1"/>
        <v>15</v>
      </c>
      <c r="E65">
        <v>11</v>
      </c>
      <c r="F65">
        <f t="shared" si="2"/>
        <v>7.376095125881017</v>
      </c>
      <c r="G65">
        <f t="shared" si="3"/>
        <v>7.376095125881017</v>
      </c>
      <c r="I65">
        <v>11</v>
      </c>
      <c r="J65">
        <f t="shared" si="4"/>
        <v>25.440001556610042</v>
      </c>
      <c r="K65">
        <f t="shared" si="5"/>
        <v>15</v>
      </c>
    </row>
    <row r="66" spans="1:11" x14ac:dyDescent="0.35">
      <c r="A66">
        <v>11.2</v>
      </c>
      <c r="B66">
        <f t="shared" si="0"/>
        <v>15.889361341041358</v>
      </c>
      <c r="C66">
        <f t="shared" si="1"/>
        <v>15</v>
      </c>
      <c r="E66">
        <v>11.2</v>
      </c>
      <c r="F66">
        <f t="shared" si="2"/>
        <v>7.7857870571102659</v>
      </c>
      <c r="G66">
        <f t="shared" si="3"/>
        <v>7.7857870571102659</v>
      </c>
      <c r="I66">
        <v>11.2</v>
      </c>
      <c r="J66">
        <f t="shared" si="4"/>
        <v>26.853020666359892</v>
      </c>
      <c r="K66">
        <f t="shared" si="5"/>
        <v>15</v>
      </c>
    </row>
    <row r="67" spans="1:11" x14ac:dyDescent="0.35">
      <c r="A67">
        <v>11.4</v>
      </c>
      <c r="B67">
        <f t="shared" si="0"/>
        <v>16.755867886932133</v>
      </c>
      <c r="C67">
        <f t="shared" si="1"/>
        <v>15</v>
      </c>
      <c r="E67">
        <v>11.4</v>
      </c>
      <c r="F67">
        <f t="shared" si="2"/>
        <v>8.2103752645967436</v>
      </c>
      <c r="G67">
        <f t="shared" si="3"/>
        <v>8.2103752645967436</v>
      </c>
      <c r="I67">
        <v>11.4</v>
      </c>
      <c r="J67">
        <f t="shared" si="4"/>
        <v>28.317416728915301</v>
      </c>
      <c r="K67">
        <f t="shared" si="5"/>
        <v>15</v>
      </c>
    </row>
    <row r="68" spans="1:11" x14ac:dyDescent="0.35">
      <c r="A68">
        <v>11.6</v>
      </c>
      <c r="B68">
        <f t="shared" si="0"/>
        <v>17.653317863823698</v>
      </c>
      <c r="C68">
        <f t="shared" si="1"/>
        <v>15</v>
      </c>
      <c r="E68">
        <v>11.6</v>
      </c>
      <c r="F68">
        <f t="shared" si="2"/>
        <v>8.6501257532736116</v>
      </c>
      <c r="G68">
        <f t="shared" si="3"/>
        <v>8.6501257532736116</v>
      </c>
      <c r="I68">
        <v>11.6</v>
      </c>
      <c r="J68">
        <f t="shared" si="4"/>
        <v>29.834107189862046</v>
      </c>
      <c r="K68">
        <f t="shared" si="5"/>
        <v>15</v>
      </c>
    </row>
    <row r="69" spans="1:11" x14ac:dyDescent="0.35">
      <c r="A69">
        <v>11.8</v>
      </c>
      <c r="B69">
        <f t="shared" si="0"/>
        <v>18.582254138926604</v>
      </c>
      <c r="C69">
        <f t="shared" si="1"/>
        <v>15</v>
      </c>
      <c r="E69">
        <v>11.8</v>
      </c>
      <c r="F69">
        <f t="shared" si="2"/>
        <v>9.1053045280740346</v>
      </c>
      <c r="G69">
        <f t="shared" si="3"/>
        <v>9.1053045280740346</v>
      </c>
      <c r="I69">
        <v>11.8</v>
      </c>
      <c r="J69">
        <f t="shared" si="4"/>
        <v>31.404009494785956</v>
      </c>
      <c r="K69">
        <f t="shared" si="5"/>
        <v>15</v>
      </c>
    </row>
    <row r="70" spans="1:11" x14ac:dyDescent="0.35">
      <c r="A70">
        <v>12</v>
      </c>
      <c r="B70">
        <f t="shared" si="0"/>
        <v>19.543219579451385</v>
      </c>
      <c r="C70">
        <f t="shared" si="1"/>
        <v>15</v>
      </c>
      <c r="E70">
        <v>12</v>
      </c>
      <c r="F70">
        <f t="shared" si="2"/>
        <v>9.5761775939311775</v>
      </c>
      <c r="G70">
        <f t="shared" si="3"/>
        <v>9.5761775939311775</v>
      </c>
      <c r="I70">
        <v>12</v>
      </c>
      <c r="J70">
        <f t="shared" si="4"/>
        <v>33.02804108927284</v>
      </c>
      <c r="K70">
        <f t="shared" si="5"/>
        <v>15</v>
      </c>
    </row>
    <row r="71" spans="1:11" x14ac:dyDescent="0.35">
      <c r="A71">
        <v>12.2</v>
      </c>
      <c r="B71">
        <f t="shared" si="0"/>
        <v>20.536757052608579</v>
      </c>
      <c r="C71">
        <f t="shared" si="1"/>
        <v>15</v>
      </c>
      <c r="E71">
        <v>12.2</v>
      </c>
      <c r="F71">
        <f t="shared" si="2"/>
        <v>10.063010955778203</v>
      </c>
      <c r="G71">
        <f t="shared" si="3"/>
        <v>10.063010955778203</v>
      </c>
      <c r="I71">
        <v>12.2</v>
      </c>
      <c r="J71">
        <f t="shared" si="4"/>
        <v>34.707119418908498</v>
      </c>
      <c r="K71">
        <f t="shared" si="5"/>
        <v>15</v>
      </c>
    </row>
    <row r="72" spans="1:11" x14ac:dyDescent="0.35">
      <c r="A72">
        <v>12.4</v>
      </c>
      <c r="B72">
        <f t="shared" si="0"/>
        <v>21.56340942560875</v>
      </c>
      <c r="C72">
        <f t="shared" si="1"/>
        <v>15</v>
      </c>
      <c r="E72">
        <v>12.4</v>
      </c>
      <c r="F72">
        <f t="shared" si="2"/>
        <v>10.566070618548286</v>
      </c>
      <c r="G72">
        <f t="shared" si="3"/>
        <v>10.566070618548286</v>
      </c>
      <c r="I72">
        <v>12.4</v>
      </c>
      <c r="J72">
        <f t="shared" si="4"/>
        <v>36.442161929278782</v>
      </c>
      <c r="K72">
        <f t="shared" si="5"/>
        <v>15</v>
      </c>
    </row>
    <row r="73" spans="1:11" x14ac:dyDescent="0.35">
      <c r="A73">
        <v>12.6</v>
      </c>
      <c r="B73">
        <f t="shared" si="0"/>
        <v>22.623719565662405</v>
      </c>
      <c r="C73">
        <f t="shared" si="1"/>
        <v>15</v>
      </c>
      <c r="E73">
        <v>12.6</v>
      </c>
      <c r="F73">
        <f t="shared" si="2"/>
        <v>11.08562258717458</v>
      </c>
      <c r="G73">
        <f t="shared" si="3"/>
        <v>11.08562258717458</v>
      </c>
      <c r="I73">
        <v>12.6</v>
      </c>
      <c r="J73">
        <f t="shared" si="4"/>
        <v>38.234086065969464</v>
      </c>
      <c r="K73">
        <f t="shared" si="5"/>
        <v>15</v>
      </c>
    </row>
    <row r="74" spans="1:11" x14ac:dyDescent="0.35">
      <c r="A74">
        <v>12.8</v>
      </c>
      <c r="B74">
        <f t="shared" si="0"/>
        <v>23.718230339980114</v>
      </c>
      <c r="C74">
        <f t="shared" si="1"/>
        <v>15</v>
      </c>
      <c r="E74">
        <v>12.8</v>
      </c>
      <c r="F74">
        <f t="shared" si="2"/>
        <v>11.621932866590257</v>
      </c>
      <c r="G74">
        <f t="shared" si="3"/>
        <v>11.621932866590257</v>
      </c>
      <c r="I74">
        <v>12.8</v>
      </c>
      <c r="J74">
        <f t="shared" si="4"/>
        <v>40.083809274566391</v>
      </c>
      <c r="K74">
        <f t="shared" si="5"/>
        <v>15</v>
      </c>
    </row>
    <row r="75" spans="1:11" x14ac:dyDescent="0.35">
      <c r="A75">
        <v>13</v>
      </c>
      <c r="B75">
        <f t="shared" ref="B75:B138" si="6">$B$5*0.5*$B$3*PI()/4*$B$4^2*A75^3/1000000</f>
        <v>24.847484615772391</v>
      </c>
      <c r="C75">
        <f t="shared" ref="C75:C138" si="7">IF(A75&lt;$B$7,0,MIN(B75,15))</f>
        <v>15</v>
      </c>
      <c r="E75">
        <v>13</v>
      </c>
      <c r="F75">
        <f t="shared" ref="F75:F138" si="8">$B$5*0.5*$B$3*PI()/4*F$4^2*E75^3/1000000</f>
        <v>12.175267461728472</v>
      </c>
      <c r="G75">
        <f t="shared" ref="G75:G138" si="9">IF(E75&lt;$B$7,0,MIN(F75,15))</f>
        <v>12.175267461728472</v>
      </c>
      <c r="I75">
        <v>13</v>
      </c>
      <c r="J75">
        <f t="shared" ref="J75:J138" si="10">$B$5*0.5*$B$3*PI()/4*J$4^2*I75^3/1000000</f>
        <v>41.992249000655342</v>
      </c>
      <c r="K75">
        <f t="shared" ref="K75:K138" si="11">IF(I75&lt;$B$7,0,MIN(J75,15))</f>
        <v>15</v>
      </c>
    </row>
    <row r="76" spans="1:11" x14ac:dyDescent="0.35">
      <c r="A76">
        <v>13.2</v>
      </c>
      <c r="B76">
        <f t="shared" si="6"/>
        <v>26.012025260249789</v>
      </c>
      <c r="C76">
        <f t="shared" si="7"/>
        <v>15</v>
      </c>
      <c r="E76">
        <v>13.2</v>
      </c>
      <c r="F76">
        <f t="shared" si="8"/>
        <v>12.745892377522397</v>
      </c>
      <c r="G76">
        <f t="shared" si="9"/>
        <v>12.745892377522397</v>
      </c>
      <c r="I76">
        <v>13.2</v>
      </c>
      <c r="J76">
        <f t="shared" si="10"/>
        <v>43.960322689822142</v>
      </c>
      <c r="K76">
        <f t="shared" si="11"/>
        <v>15</v>
      </c>
    </row>
    <row r="77" spans="1:11" x14ac:dyDescent="0.35">
      <c r="A77">
        <v>13.4</v>
      </c>
      <c r="B77">
        <f t="shared" si="6"/>
        <v>27.212395140622856</v>
      </c>
      <c r="C77">
        <f t="shared" si="7"/>
        <v>15</v>
      </c>
      <c r="E77">
        <v>13.4</v>
      </c>
      <c r="F77">
        <f t="shared" si="8"/>
        <v>13.334073618905199</v>
      </c>
      <c r="G77">
        <f t="shared" si="9"/>
        <v>13.334073618905199</v>
      </c>
      <c r="I77">
        <v>13.4</v>
      </c>
      <c r="J77">
        <f t="shared" si="10"/>
        <v>45.988947787652627</v>
      </c>
      <c r="K77">
        <f t="shared" si="11"/>
        <v>15</v>
      </c>
    </row>
    <row r="78" spans="1:11" x14ac:dyDescent="0.35">
      <c r="A78">
        <v>13.6</v>
      </c>
      <c r="B78">
        <f t="shared" si="6"/>
        <v>28.449137124102116</v>
      </c>
      <c r="C78">
        <f t="shared" si="7"/>
        <v>15</v>
      </c>
      <c r="E78">
        <v>13.6</v>
      </c>
      <c r="F78">
        <f t="shared" si="8"/>
        <v>13.940077190810037</v>
      </c>
      <c r="G78">
        <f t="shared" si="9"/>
        <v>13.940077190810037</v>
      </c>
      <c r="I78">
        <v>13.6</v>
      </c>
      <c r="J78">
        <f t="shared" si="10"/>
        <v>48.079041739732574</v>
      </c>
      <c r="K78">
        <f t="shared" si="11"/>
        <v>15</v>
      </c>
    </row>
    <row r="79" spans="1:11" x14ac:dyDescent="0.35">
      <c r="A79">
        <v>13.8</v>
      </c>
      <c r="B79">
        <f t="shared" si="6"/>
        <v>29.722794077898129</v>
      </c>
      <c r="C79">
        <f t="shared" si="7"/>
        <v>15</v>
      </c>
      <c r="E79">
        <v>13.8</v>
      </c>
      <c r="F79">
        <f t="shared" si="8"/>
        <v>14.564169098170085</v>
      </c>
      <c r="G79">
        <f t="shared" si="9"/>
        <v>14.564169098170085</v>
      </c>
      <c r="I79">
        <v>13.8</v>
      </c>
      <c r="J79">
        <f t="shared" si="10"/>
        <v>50.231521991647838</v>
      </c>
      <c r="K79">
        <f t="shared" si="11"/>
        <v>15</v>
      </c>
    </row>
    <row r="80" spans="1:11" x14ac:dyDescent="0.35">
      <c r="A80">
        <v>14</v>
      </c>
      <c r="B80">
        <f t="shared" si="6"/>
        <v>31.033908869221413</v>
      </c>
      <c r="C80">
        <f t="shared" si="7"/>
        <v>15</v>
      </c>
      <c r="E80">
        <v>14</v>
      </c>
      <c r="F80">
        <f t="shared" si="8"/>
        <v>15.206615345918491</v>
      </c>
      <c r="G80">
        <f t="shared" si="9"/>
        <v>15</v>
      </c>
      <c r="I80">
        <v>14</v>
      </c>
      <c r="J80">
        <f t="shared" si="10"/>
        <v>52.447305988984184</v>
      </c>
      <c r="K80">
        <f t="shared" si="11"/>
        <v>15</v>
      </c>
    </row>
    <row r="81" spans="1:11" x14ac:dyDescent="0.35">
      <c r="A81">
        <v>14.2</v>
      </c>
      <c r="B81">
        <f t="shared" si="6"/>
        <v>32.383024365282516</v>
      </c>
      <c r="C81">
        <f t="shared" si="7"/>
        <v>15</v>
      </c>
      <c r="E81">
        <v>14.2</v>
      </c>
      <c r="F81">
        <f t="shared" si="8"/>
        <v>15.867681938988433</v>
      </c>
      <c r="G81">
        <f t="shared" si="9"/>
        <v>15</v>
      </c>
      <c r="I81">
        <v>14.2</v>
      </c>
      <c r="J81">
        <f t="shared" si="10"/>
        <v>54.727311177327444</v>
      </c>
      <c r="K81">
        <f t="shared" si="11"/>
        <v>15</v>
      </c>
    </row>
    <row r="82" spans="1:11" x14ac:dyDescent="0.35">
      <c r="A82">
        <v>14.4</v>
      </c>
      <c r="B82">
        <f t="shared" si="6"/>
        <v>33.770683433291993</v>
      </c>
      <c r="C82">
        <f t="shared" si="7"/>
        <v>15</v>
      </c>
      <c r="E82">
        <v>14.4</v>
      </c>
      <c r="F82">
        <f t="shared" si="8"/>
        <v>16.54763488231308</v>
      </c>
      <c r="G82">
        <f t="shared" si="9"/>
        <v>15</v>
      </c>
      <c r="I82">
        <v>14.4</v>
      </c>
      <c r="J82">
        <f t="shared" si="10"/>
        <v>57.072455002263474</v>
      </c>
      <c r="K82">
        <f t="shared" si="11"/>
        <v>15</v>
      </c>
    </row>
    <row r="83" spans="1:11" x14ac:dyDescent="0.35">
      <c r="A83">
        <v>14.6</v>
      </c>
      <c r="B83">
        <f t="shared" si="6"/>
        <v>35.19742894046037</v>
      </c>
      <c r="C83">
        <f t="shared" si="7"/>
        <v>15</v>
      </c>
      <c r="E83">
        <v>14.6</v>
      </c>
      <c r="F83">
        <f t="shared" si="8"/>
        <v>17.246740180825579</v>
      </c>
      <c r="G83">
        <f t="shared" si="9"/>
        <v>15</v>
      </c>
      <c r="I83">
        <v>14.6</v>
      </c>
      <c r="J83">
        <f t="shared" si="10"/>
        <v>59.483654909378018</v>
      </c>
      <c r="K83">
        <f t="shared" si="11"/>
        <v>15</v>
      </c>
    </row>
    <row r="84" spans="1:11" x14ac:dyDescent="0.35">
      <c r="A84">
        <v>14.8</v>
      </c>
      <c r="B84">
        <f t="shared" si="6"/>
        <v>36.663803753998188</v>
      </c>
      <c r="C84">
        <f t="shared" si="7"/>
        <v>15</v>
      </c>
      <c r="E84">
        <v>14.8</v>
      </c>
      <c r="F84">
        <f t="shared" si="8"/>
        <v>17.965263839459112</v>
      </c>
      <c r="G84">
        <f t="shared" si="9"/>
        <v>15</v>
      </c>
      <c r="I84">
        <v>14.8</v>
      </c>
      <c r="J84">
        <f t="shared" si="10"/>
        <v>61.961828344256936</v>
      </c>
      <c r="K84">
        <f t="shared" si="11"/>
        <v>15</v>
      </c>
    </row>
    <row r="85" spans="1:11" x14ac:dyDescent="0.35">
      <c r="A85">
        <v>15</v>
      </c>
      <c r="B85">
        <f t="shared" si="6"/>
        <v>38.170350741115989</v>
      </c>
      <c r="C85">
        <f t="shared" si="7"/>
        <v>15</v>
      </c>
      <c r="E85">
        <v>15</v>
      </c>
      <c r="F85">
        <f t="shared" si="8"/>
        <v>18.703471863146834</v>
      </c>
      <c r="G85">
        <f t="shared" si="9"/>
        <v>15</v>
      </c>
      <c r="I85">
        <v>15</v>
      </c>
      <c r="J85">
        <f t="shared" si="10"/>
        <v>64.507892752486015</v>
      </c>
      <c r="K85">
        <f t="shared" si="11"/>
        <v>15</v>
      </c>
    </row>
    <row r="86" spans="1:11" x14ac:dyDescent="0.35">
      <c r="A86">
        <v>15.2</v>
      </c>
      <c r="B86">
        <f t="shared" si="6"/>
        <v>39.717612769024306</v>
      </c>
      <c r="C86">
        <f t="shared" si="7"/>
        <v>15</v>
      </c>
      <c r="E86">
        <v>15.2</v>
      </c>
      <c r="F86">
        <f t="shared" si="8"/>
        <v>19.461630256821909</v>
      </c>
      <c r="G86">
        <f t="shared" si="9"/>
        <v>15</v>
      </c>
      <c r="I86">
        <v>15.2</v>
      </c>
      <c r="J86">
        <f t="shared" si="10"/>
        <v>67.122765579651073</v>
      </c>
      <c r="K86">
        <f t="shared" si="11"/>
        <v>15</v>
      </c>
    </row>
    <row r="87" spans="1:11" x14ac:dyDescent="0.35">
      <c r="A87">
        <v>15.4</v>
      </c>
      <c r="B87">
        <f t="shared" si="6"/>
        <v>41.306132704933702</v>
      </c>
      <c r="C87">
        <f t="shared" si="7"/>
        <v>15</v>
      </c>
      <c r="E87">
        <v>15.4</v>
      </c>
      <c r="F87">
        <f t="shared" si="8"/>
        <v>20.240005025417513</v>
      </c>
      <c r="G87">
        <f t="shared" si="9"/>
        <v>15</v>
      </c>
      <c r="I87">
        <v>15.4</v>
      </c>
      <c r="J87">
        <f t="shared" si="10"/>
        <v>69.80736427133796</v>
      </c>
      <c r="K87">
        <f t="shared" si="11"/>
        <v>15</v>
      </c>
    </row>
    <row r="88" spans="1:11" x14ac:dyDescent="0.35">
      <c r="A88">
        <v>15.6</v>
      </c>
      <c r="B88">
        <f t="shared" si="6"/>
        <v>42.93645341605469</v>
      </c>
      <c r="C88">
        <f t="shared" si="7"/>
        <v>15</v>
      </c>
      <c r="E88">
        <v>15.6</v>
      </c>
      <c r="F88">
        <f t="shared" si="8"/>
        <v>21.038862173866796</v>
      </c>
      <c r="G88">
        <f t="shared" si="9"/>
        <v>15</v>
      </c>
      <c r="I88">
        <v>15.6</v>
      </c>
      <c r="J88">
        <f t="shared" si="10"/>
        <v>72.562606273132417</v>
      </c>
      <c r="K88">
        <f t="shared" si="11"/>
        <v>15</v>
      </c>
    </row>
    <row r="89" spans="1:11" x14ac:dyDescent="0.35">
      <c r="A89">
        <v>15.8</v>
      </c>
      <c r="B89">
        <f t="shared" si="6"/>
        <v>44.609117769597837</v>
      </c>
      <c r="C89">
        <f t="shared" si="7"/>
        <v>15</v>
      </c>
      <c r="E89">
        <v>15.8</v>
      </c>
      <c r="F89">
        <f t="shared" si="8"/>
        <v>21.858467707102939</v>
      </c>
      <c r="G89">
        <f t="shared" si="9"/>
        <v>15</v>
      </c>
      <c r="I89">
        <v>15.8</v>
      </c>
      <c r="J89">
        <f t="shared" si="10"/>
        <v>75.389409030620342</v>
      </c>
      <c r="K89">
        <f t="shared" si="11"/>
        <v>15</v>
      </c>
    </row>
    <row r="90" spans="1:11" x14ac:dyDescent="0.35">
      <c r="A90">
        <v>16</v>
      </c>
      <c r="B90">
        <f t="shared" si="6"/>
        <v>46.324668632773651</v>
      </c>
      <c r="C90">
        <f t="shared" si="7"/>
        <v>15</v>
      </c>
      <c r="E90">
        <v>16</v>
      </c>
      <c r="F90">
        <f t="shared" si="8"/>
        <v>22.69908763005909</v>
      </c>
      <c r="G90">
        <f t="shared" si="9"/>
        <v>15</v>
      </c>
      <c r="I90">
        <v>16</v>
      </c>
      <c r="J90">
        <f t="shared" si="10"/>
        <v>78.288689989387464</v>
      </c>
      <c r="K90">
        <f t="shared" si="11"/>
        <v>15</v>
      </c>
    </row>
    <row r="91" spans="1:11" x14ac:dyDescent="0.35">
      <c r="A91">
        <v>16.2</v>
      </c>
      <c r="B91">
        <f t="shared" si="6"/>
        <v>48.083648872792693</v>
      </c>
      <c r="C91">
        <f t="shared" si="7"/>
        <v>15</v>
      </c>
      <c r="E91">
        <v>16.2</v>
      </c>
      <c r="F91">
        <f t="shared" si="8"/>
        <v>23.560987947668419</v>
      </c>
      <c r="G91">
        <f t="shared" si="9"/>
        <v>15</v>
      </c>
      <c r="I91">
        <v>16.2</v>
      </c>
      <c r="J91">
        <f t="shared" si="10"/>
        <v>81.261366595019638</v>
      </c>
      <c r="K91">
        <f t="shared" si="11"/>
        <v>15</v>
      </c>
    </row>
    <row r="92" spans="1:11" x14ac:dyDescent="0.35">
      <c r="A92">
        <v>16.399999999999999</v>
      </c>
      <c r="B92">
        <f t="shared" si="6"/>
        <v>49.886601356865512</v>
      </c>
      <c r="C92">
        <f t="shared" si="7"/>
        <v>15</v>
      </c>
      <c r="E92">
        <v>16.399999999999999</v>
      </c>
      <c r="F92">
        <f t="shared" si="8"/>
        <v>24.444434664864101</v>
      </c>
      <c r="G92">
        <f t="shared" si="9"/>
        <v>15</v>
      </c>
      <c r="I92">
        <v>16.399999999999999</v>
      </c>
      <c r="J92">
        <f t="shared" si="10"/>
        <v>84.30835629310269</v>
      </c>
      <c r="K92">
        <f t="shared" si="11"/>
        <v>15</v>
      </c>
    </row>
    <row r="93" spans="1:11" x14ac:dyDescent="0.35">
      <c r="A93">
        <v>16.600000000000001</v>
      </c>
      <c r="B93">
        <f t="shared" si="6"/>
        <v>51.734068952202648</v>
      </c>
      <c r="C93">
        <f t="shared" si="7"/>
        <v>15</v>
      </c>
      <c r="E93">
        <v>16.600000000000001</v>
      </c>
      <c r="F93">
        <f t="shared" si="8"/>
        <v>25.349693786579294</v>
      </c>
      <c r="G93">
        <f t="shared" si="9"/>
        <v>15</v>
      </c>
      <c r="I93">
        <v>16.600000000000001</v>
      </c>
      <c r="J93">
        <f t="shared" si="10"/>
        <v>87.430576529222478</v>
      </c>
      <c r="K93">
        <f t="shared" si="11"/>
        <v>15</v>
      </c>
    </row>
    <row r="94" spans="1:11" x14ac:dyDescent="0.35">
      <c r="A94">
        <v>16.8</v>
      </c>
      <c r="B94">
        <f t="shared" si="6"/>
        <v>53.626594526014607</v>
      </c>
      <c r="C94">
        <f t="shared" si="7"/>
        <v>15</v>
      </c>
      <c r="E94">
        <v>16.8</v>
      </c>
      <c r="F94">
        <f t="shared" si="8"/>
        <v>26.277031317747156</v>
      </c>
      <c r="G94">
        <f t="shared" si="9"/>
        <v>15</v>
      </c>
      <c r="I94">
        <v>16.8</v>
      </c>
      <c r="J94">
        <f t="shared" si="10"/>
        <v>90.628944748964685</v>
      </c>
      <c r="K94">
        <f t="shared" si="11"/>
        <v>15</v>
      </c>
    </row>
    <row r="95" spans="1:11" x14ac:dyDescent="0.35">
      <c r="A95">
        <v>17</v>
      </c>
      <c r="B95">
        <f t="shared" si="6"/>
        <v>55.564720945511951</v>
      </c>
      <c r="C95">
        <f t="shared" si="7"/>
        <v>15</v>
      </c>
      <c r="E95">
        <v>17</v>
      </c>
      <c r="F95">
        <f t="shared" si="8"/>
        <v>27.226713263300855</v>
      </c>
      <c r="G95">
        <f t="shared" si="9"/>
        <v>15</v>
      </c>
      <c r="I95">
        <v>17</v>
      </c>
      <c r="J95">
        <f t="shared" si="10"/>
        <v>93.904378397915195</v>
      </c>
      <c r="K95">
        <f t="shared" si="11"/>
        <v>15</v>
      </c>
    </row>
    <row r="96" spans="1:11" x14ac:dyDescent="0.35">
      <c r="A96">
        <v>17.2</v>
      </c>
      <c r="B96">
        <f t="shared" si="6"/>
        <v>57.548991077905221</v>
      </c>
      <c r="C96">
        <f t="shared" si="7"/>
        <v>15</v>
      </c>
      <c r="E96">
        <v>17.2</v>
      </c>
      <c r="F96">
        <f t="shared" si="8"/>
        <v>28.199005628173559</v>
      </c>
      <c r="G96">
        <f t="shared" si="9"/>
        <v>15</v>
      </c>
      <c r="I96">
        <v>17.2</v>
      </c>
      <c r="J96">
        <f t="shared" si="10"/>
        <v>97.257794921659823</v>
      </c>
      <c r="K96">
        <f t="shared" si="11"/>
        <v>15</v>
      </c>
    </row>
    <row r="97" spans="1:11" x14ac:dyDescent="0.35">
      <c r="A97">
        <v>17.399999999999999</v>
      </c>
      <c r="B97">
        <f t="shared" si="6"/>
        <v>59.579947790404958</v>
      </c>
      <c r="C97">
        <f t="shared" si="7"/>
        <v>15</v>
      </c>
      <c r="E97">
        <v>17.399999999999999</v>
      </c>
      <c r="F97">
        <f t="shared" si="8"/>
        <v>29.194174417298427</v>
      </c>
      <c r="G97">
        <f t="shared" si="9"/>
        <v>15</v>
      </c>
      <c r="I97">
        <v>17.399999999999999</v>
      </c>
      <c r="J97">
        <f t="shared" si="10"/>
        <v>100.69011176578438</v>
      </c>
      <c r="K97">
        <f t="shared" si="11"/>
        <v>15</v>
      </c>
    </row>
    <row r="98" spans="1:11" x14ac:dyDescent="0.35">
      <c r="A98">
        <v>17.600000000000001</v>
      </c>
      <c r="B98">
        <f t="shared" si="6"/>
        <v>61.658133950221746</v>
      </c>
      <c r="C98">
        <f t="shared" si="7"/>
        <v>15</v>
      </c>
      <c r="E98">
        <v>17.600000000000001</v>
      </c>
      <c r="F98">
        <f t="shared" si="8"/>
        <v>30.212485635608658</v>
      </c>
      <c r="G98">
        <f t="shared" si="9"/>
        <v>15</v>
      </c>
      <c r="I98">
        <v>17.600000000000001</v>
      </c>
      <c r="J98">
        <f t="shared" si="10"/>
        <v>104.20224637587476</v>
      </c>
      <c r="K98">
        <f t="shared" si="11"/>
        <v>15</v>
      </c>
    </row>
    <row r="99" spans="1:11" x14ac:dyDescent="0.35">
      <c r="A99">
        <v>17.8</v>
      </c>
      <c r="B99">
        <f t="shared" si="6"/>
        <v>63.78409242456604</v>
      </c>
      <c r="C99">
        <f t="shared" si="7"/>
        <v>15</v>
      </c>
      <c r="E99">
        <v>17.8</v>
      </c>
      <c r="F99">
        <f t="shared" si="8"/>
        <v>31.254205288037358</v>
      </c>
      <c r="G99">
        <f t="shared" si="9"/>
        <v>15</v>
      </c>
      <c r="I99">
        <v>17.8</v>
      </c>
      <c r="J99">
        <f t="shared" si="10"/>
        <v>107.79511619751659</v>
      </c>
      <c r="K99">
        <f t="shared" si="11"/>
        <v>15</v>
      </c>
    </row>
    <row r="100" spans="1:11" x14ac:dyDescent="0.35">
      <c r="A100">
        <v>18</v>
      </c>
      <c r="B100">
        <f t="shared" si="6"/>
        <v>65.958366080648418</v>
      </c>
      <c r="C100">
        <f t="shared" si="7"/>
        <v>15</v>
      </c>
      <c r="E100">
        <v>18</v>
      </c>
      <c r="F100">
        <f t="shared" si="8"/>
        <v>32.319599379517726</v>
      </c>
      <c r="G100">
        <f t="shared" si="9"/>
        <v>15</v>
      </c>
      <c r="I100">
        <v>18</v>
      </c>
      <c r="J100">
        <f t="shared" si="10"/>
        <v>111.46963867629583</v>
      </c>
      <c r="K100">
        <f t="shared" si="11"/>
        <v>15</v>
      </c>
    </row>
    <row r="101" spans="1:11" x14ac:dyDescent="0.35">
      <c r="A101">
        <v>18.2</v>
      </c>
      <c r="B101">
        <f t="shared" si="6"/>
        <v>68.181497785679426</v>
      </c>
      <c r="C101">
        <f t="shared" si="7"/>
        <v>15</v>
      </c>
      <c r="E101">
        <v>18.2</v>
      </c>
      <c r="F101">
        <f t="shared" si="8"/>
        <v>33.408933914982924</v>
      </c>
      <c r="G101">
        <f t="shared" si="9"/>
        <v>15</v>
      </c>
      <c r="I101">
        <v>18.2</v>
      </c>
      <c r="J101">
        <f t="shared" si="10"/>
        <v>115.22673125779824</v>
      </c>
      <c r="K101">
        <f t="shared" si="11"/>
        <v>15</v>
      </c>
    </row>
    <row r="102" spans="1:11" x14ac:dyDescent="0.35">
      <c r="A102">
        <v>18.399999999999999</v>
      </c>
      <c r="B102">
        <f t="shared" si="6"/>
        <v>70.454030406869606</v>
      </c>
      <c r="C102">
        <f t="shared" si="7"/>
        <v>15</v>
      </c>
      <c r="E102">
        <v>18.399999999999999</v>
      </c>
      <c r="F102">
        <f t="shared" si="8"/>
        <v>34.522474899366109</v>
      </c>
      <c r="G102">
        <f t="shared" si="9"/>
        <v>15</v>
      </c>
      <c r="I102">
        <v>18.399999999999999</v>
      </c>
      <c r="J102">
        <f t="shared" si="10"/>
        <v>119.06731138760964</v>
      </c>
      <c r="K102">
        <f t="shared" si="11"/>
        <v>15</v>
      </c>
    </row>
    <row r="103" spans="1:11" x14ac:dyDescent="0.35">
      <c r="A103">
        <v>18.600000000000001</v>
      </c>
      <c r="B103">
        <f t="shared" si="6"/>
        <v>72.776506811429542</v>
      </c>
      <c r="C103">
        <f t="shared" si="7"/>
        <v>15</v>
      </c>
      <c r="E103">
        <v>18.600000000000001</v>
      </c>
      <c r="F103">
        <f t="shared" si="8"/>
        <v>35.660488337600476</v>
      </c>
      <c r="G103">
        <f t="shared" si="9"/>
        <v>15</v>
      </c>
      <c r="I103">
        <v>18.600000000000001</v>
      </c>
      <c r="J103">
        <f t="shared" si="10"/>
        <v>122.99229651131591</v>
      </c>
      <c r="K103">
        <f t="shared" si="11"/>
        <v>15</v>
      </c>
    </row>
    <row r="104" spans="1:11" x14ac:dyDescent="0.35">
      <c r="A104">
        <v>18.8</v>
      </c>
      <c r="B104">
        <f t="shared" si="6"/>
        <v>75.149469866569689</v>
      </c>
      <c r="C104">
        <f t="shared" si="7"/>
        <v>15</v>
      </c>
      <c r="E104">
        <v>18.8</v>
      </c>
      <c r="F104">
        <f t="shared" si="8"/>
        <v>36.823240234619149</v>
      </c>
      <c r="G104">
        <f t="shared" si="9"/>
        <v>15</v>
      </c>
      <c r="I104">
        <v>18.8</v>
      </c>
      <c r="J104">
        <f t="shared" si="10"/>
        <v>127.00260407450277</v>
      </c>
      <c r="K104">
        <f t="shared" si="11"/>
        <v>15</v>
      </c>
    </row>
    <row r="105" spans="1:11" x14ac:dyDescent="0.35">
      <c r="A105">
        <v>19</v>
      </c>
      <c r="B105">
        <f t="shared" si="6"/>
        <v>77.573462439500602</v>
      </c>
      <c r="C105">
        <f t="shared" si="7"/>
        <v>15</v>
      </c>
      <c r="E105">
        <v>19</v>
      </c>
      <c r="F105">
        <f t="shared" si="8"/>
        <v>38.010996595355294</v>
      </c>
      <c r="G105">
        <f t="shared" si="9"/>
        <v>15</v>
      </c>
      <c r="I105">
        <v>19</v>
      </c>
      <c r="J105">
        <f t="shared" si="10"/>
        <v>131.09915152275602</v>
      </c>
      <c r="K105">
        <f t="shared" si="11"/>
        <v>15</v>
      </c>
    </row>
    <row r="106" spans="1:11" x14ac:dyDescent="0.35">
      <c r="A106">
        <v>19.2</v>
      </c>
      <c r="B106">
        <f t="shared" si="6"/>
        <v>80.049027397432866</v>
      </c>
      <c r="C106">
        <f t="shared" si="7"/>
        <v>15</v>
      </c>
      <c r="E106">
        <v>19.2</v>
      </c>
      <c r="F106">
        <f t="shared" si="8"/>
        <v>39.2240234247421</v>
      </c>
      <c r="G106">
        <f t="shared" si="9"/>
        <v>15</v>
      </c>
      <c r="I106">
        <v>19.2</v>
      </c>
      <c r="J106">
        <f t="shared" si="10"/>
        <v>135.28285630166155</v>
      </c>
      <c r="K106">
        <f t="shared" si="11"/>
        <v>15</v>
      </c>
    </row>
    <row r="107" spans="1:11" x14ac:dyDescent="0.35">
      <c r="A107">
        <v>19.399999999999999</v>
      </c>
      <c r="B107">
        <f t="shared" si="6"/>
        <v>82.576707607576978</v>
      </c>
      <c r="C107">
        <f t="shared" si="7"/>
        <v>15</v>
      </c>
      <c r="E107">
        <v>19.399999999999999</v>
      </c>
      <c r="F107">
        <f t="shared" si="8"/>
        <v>40.462586727712718</v>
      </c>
      <c r="G107">
        <f t="shared" si="9"/>
        <v>15</v>
      </c>
      <c r="I107">
        <v>19.399999999999999</v>
      </c>
      <c r="J107">
        <f t="shared" si="10"/>
        <v>139.55463585680508</v>
      </c>
      <c r="K107">
        <f t="shared" si="11"/>
        <v>15</v>
      </c>
    </row>
    <row r="108" spans="1:11" x14ac:dyDescent="0.35">
      <c r="A108">
        <v>19.600000000000001</v>
      </c>
      <c r="B108">
        <f t="shared" si="6"/>
        <v>85.157045937143579</v>
      </c>
      <c r="C108">
        <f t="shared" si="7"/>
        <v>15</v>
      </c>
      <c r="E108">
        <v>19.600000000000001</v>
      </c>
      <c r="F108">
        <f t="shared" si="8"/>
        <v>41.726952509200352</v>
      </c>
      <c r="G108">
        <f t="shared" si="9"/>
        <v>15</v>
      </c>
      <c r="I108">
        <v>19.600000000000001</v>
      </c>
      <c r="J108">
        <f t="shared" si="10"/>
        <v>143.91540763377265</v>
      </c>
      <c r="K108">
        <f t="shared" si="11"/>
        <v>15</v>
      </c>
    </row>
    <row r="109" spans="1:11" x14ac:dyDescent="0.35">
      <c r="A109">
        <v>19.8</v>
      </c>
      <c r="B109">
        <f t="shared" si="6"/>
        <v>87.790585253343068</v>
      </c>
      <c r="C109">
        <f t="shared" si="7"/>
        <v>15</v>
      </c>
      <c r="E109">
        <v>19.8</v>
      </c>
      <c r="F109">
        <f t="shared" si="8"/>
        <v>43.017386774138103</v>
      </c>
      <c r="G109">
        <f t="shared" si="9"/>
        <v>15</v>
      </c>
      <c r="I109">
        <v>19.8</v>
      </c>
      <c r="J109">
        <f t="shared" si="10"/>
        <v>148.36608907814977</v>
      </c>
      <c r="K109">
        <f t="shared" si="11"/>
        <v>15</v>
      </c>
    </row>
    <row r="110" spans="1:11" x14ac:dyDescent="0.35">
      <c r="A110">
        <v>20</v>
      </c>
      <c r="B110">
        <f t="shared" si="6"/>
        <v>90.477868423386042</v>
      </c>
      <c r="C110">
        <f t="shared" si="7"/>
        <v>15</v>
      </c>
      <c r="E110">
        <v>20</v>
      </c>
      <c r="F110">
        <f t="shared" si="8"/>
        <v>44.33415552745916</v>
      </c>
      <c r="G110">
        <f t="shared" si="9"/>
        <v>15</v>
      </c>
      <c r="I110">
        <v>20</v>
      </c>
      <c r="J110">
        <f t="shared" si="10"/>
        <v>152.90759763552239</v>
      </c>
      <c r="K110">
        <f t="shared" si="11"/>
        <v>15</v>
      </c>
    </row>
    <row r="111" spans="1:11" x14ac:dyDescent="0.35">
      <c r="A111">
        <v>20.2</v>
      </c>
      <c r="B111">
        <f t="shared" si="6"/>
        <v>93.219438314483057</v>
      </c>
      <c r="C111">
        <f t="shared" si="7"/>
        <v>15</v>
      </c>
      <c r="E111">
        <v>20.2</v>
      </c>
      <c r="F111">
        <f t="shared" si="8"/>
        <v>45.677524774096696</v>
      </c>
      <c r="G111">
        <f t="shared" si="9"/>
        <v>15</v>
      </c>
      <c r="I111">
        <v>20.2</v>
      </c>
      <c r="J111">
        <f t="shared" si="10"/>
        <v>157.54085075147634</v>
      </c>
      <c r="K111">
        <f t="shared" si="11"/>
        <v>15</v>
      </c>
    </row>
    <row r="112" spans="1:11" x14ac:dyDescent="0.35">
      <c r="A112">
        <v>20.399999999999999</v>
      </c>
      <c r="B112">
        <f t="shared" si="6"/>
        <v>96.015837793844639</v>
      </c>
      <c r="C112">
        <f t="shared" si="7"/>
        <v>15</v>
      </c>
      <c r="E112">
        <v>20.399999999999999</v>
      </c>
      <c r="F112">
        <f t="shared" si="8"/>
        <v>47.047760518983871</v>
      </c>
      <c r="G112">
        <f t="shared" si="9"/>
        <v>15</v>
      </c>
      <c r="I112">
        <v>20.399999999999999</v>
      </c>
      <c r="J112">
        <f t="shared" si="10"/>
        <v>162.26676587159744</v>
      </c>
      <c r="K112">
        <f t="shared" si="11"/>
        <v>15</v>
      </c>
    </row>
    <row r="113" spans="1:11" x14ac:dyDescent="0.35">
      <c r="A113">
        <v>20.6</v>
      </c>
      <c r="B113">
        <f t="shared" si="6"/>
        <v>98.867609728681387</v>
      </c>
      <c r="C113">
        <f t="shared" si="7"/>
        <v>15</v>
      </c>
      <c r="E113">
        <v>20.6</v>
      </c>
      <c r="F113">
        <f t="shared" si="8"/>
        <v>48.44512876705388</v>
      </c>
      <c r="G113">
        <f t="shared" si="9"/>
        <v>15</v>
      </c>
      <c r="I113">
        <v>20.6</v>
      </c>
      <c r="J113">
        <f t="shared" si="10"/>
        <v>167.08626044147152</v>
      </c>
      <c r="K113">
        <f t="shared" si="11"/>
        <v>15</v>
      </c>
    </row>
    <row r="114" spans="1:11" x14ac:dyDescent="0.35">
      <c r="A114">
        <v>20.8</v>
      </c>
      <c r="B114">
        <f t="shared" si="6"/>
        <v>101.77529698620374</v>
      </c>
      <c r="C114">
        <f t="shared" si="7"/>
        <v>15</v>
      </c>
      <c r="E114">
        <v>20.8</v>
      </c>
      <c r="F114">
        <f t="shared" si="8"/>
        <v>49.869895523239826</v>
      </c>
      <c r="G114">
        <f t="shared" si="9"/>
        <v>15</v>
      </c>
      <c r="I114">
        <v>20.8</v>
      </c>
      <c r="J114">
        <f t="shared" si="10"/>
        <v>172.0002519066843</v>
      </c>
      <c r="K114">
        <f t="shared" si="11"/>
        <v>15</v>
      </c>
    </row>
    <row r="115" spans="1:11" x14ac:dyDescent="0.35">
      <c r="A115">
        <v>21</v>
      </c>
      <c r="B115">
        <f t="shared" si="6"/>
        <v>104.73944243362227</v>
      </c>
      <c r="C115">
        <f t="shared" si="7"/>
        <v>15</v>
      </c>
      <c r="E115">
        <v>21</v>
      </c>
      <c r="F115">
        <f t="shared" si="8"/>
        <v>51.322326792474911</v>
      </c>
      <c r="G115">
        <f t="shared" si="9"/>
        <v>15</v>
      </c>
      <c r="I115">
        <v>21</v>
      </c>
      <c r="J115">
        <f t="shared" si="10"/>
        <v>177.00965771282159</v>
      </c>
      <c r="K115">
        <f t="shared" si="11"/>
        <v>15</v>
      </c>
    </row>
    <row r="116" spans="1:11" x14ac:dyDescent="0.35">
      <c r="A116">
        <v>21.2</v>
      </c>
      <c r="B116">
        <f t="shared" si="6"/>
        <v>107.76058893814754</v>
      </c>
      <c r="C116">
        <f t="shared" si="7"/>
        <v>15</v>
      </c>
      <c r="E116">
        <v>21.2</v>
      </c>
      <c r="F116">
        <f t="shared" si="8"/>
        <v>52.802688579692287</v>
      </c>
      <c r="G116">
        <f t="shared" si="9"/>
        <v>15</v>
      </c>
      <c r="I116">
        <v>21.2</v>
      </c>
      <c r="J116">
        <f t="shared" si="10"/>
        <v>182.11539530546932</v>
      </c>
      <c r="K116">
        <f t="shared" si="11"/>
        <v>15</v>
      </c>
    </row>
    <row r="117" spans="1:11" x14ac:dyDescent="0.35">
      <c r="A117">
        <v>21.4</v>
      </c>
      <c r="B117">
        <f t="shared" si="6"/>
        <v>110.83927936699007</v>
      </c>
      <c r="C117">
        <f t="shared" si="7"/>
        <v>15</v>
      </c>
      <c r="E117">
        <v>21.4</v>
      </c>
      <c r="F117">
        <f t="shared" si="8"/>
        <v>54.311246889825135</v>
      </c>
      <c r="G117">
        <f t="shared" si="9"/>
        <v>15</v>
      </c>
      <c r="I117">
        <v>21.4</v>
      </c>
      <c r="J117">
        <f t="shared" si="10"/>
        <v>187.31838213021319</v>
      </c>
      <c r="K117">
        <f t="shared" si="11"/>
        <v>15</v>
      </c>
    </row>
    <row r="118" spans="1:11" x14ac:dyDescent="0.35">
      <c r="A118">
        <v>21.6</v>
      </c>
      <c r="B118">
        <f t="shared" si="6"/>
        <v>113.9760565873605</v>
      </c>
      <c r="C118">
        <f t="shared" si="7"/>
        <v>15</v>
      </c>
      <c r="E118">
        <v>21.6</v>
      </c>
      <c r="F118">
        <f t="shared" si="8"/>
        <v>55.848267727806643</v>
      </c>
      <c r="G118">
        <f t="shared" si="9"/>
        <v>15</v>
      </c>
      <c r="I118">
        <v>21.6</v>
      </c>
      <c r="J118">
        <f t="shared" si="10"/>
        <v>192.61953563263924</v>
      </c>
      <c r="K118">
        <f t="shared" si="11"/>
        <v>15</v>
      </c>
    </row>
    <row r="119" spans="1:11" x14ac:dyDescent="0.35">
      <c r="A119">
        <v>21.8</v>
      </c>
      <c r="B119">
        <f t="shared" si="6"/>
        <v>117.17146346646919</v>
      </c>
      <c r="C119">
        <f t="shared" si="7"/>
        <v>15</v>
      </c>
      <c r="E119">
        <v>21.8</v>
      </c>
      <c r="F119">
        <f t="shared" si="8"/>
        <v>57.414017098569907</v>
      </c>
      <c r="G119">
        <f t="shared" si="9"/>
        <v>15</v>
      </c>
      <c r="I119">
        <v>21.8</v>
      </c>
      <c r="J119">
        <f t="shared" si="10"/>
        <v>198.01977325833295</v>
      </c>
      <c r="K119">
        <f t="shared" si="11"/>
        <v>15</v>
      </c>
    </row>
    <row r="120" spans="1:11" x14ac:dyDescent="0.35">
      <c r="A120">
        <v>22</v>
      </c>
      <c r="B120">
        <f t="shared" si="6"/>
        <v>120.42604287152682</v>
      </c>
      <c r="C120">
        <f t="shared" si="7"/>
        <v>15</v>
      </c>
      <c r="E120">
        <v>22</v>
      </c>
      <c r="F120">
        <f t="shared" si="8"/>
        <v>59.008761007048136</v>
      </c>
      <c r="G120">
        <f t="shared" si="9"/>
        <v>15</v>
      </c>
      <c r="I120">
        <v>22</v>
      </c>
      <c r="J120">
        <f t="shared" si="10"/>
        <v>203.52001245288034</v>
      </c>
      <c r="K120">
        <f t="shared" si="11"/>
        <v>15</v>
      </c>
    </row>
    <row r="121" spans="1:11" x14ac:dyDescent="0.35">
      <c r="A121">
        <v>22.2</v>
      </c>
      <c r="B121">
        <f t="shared" si="6"/>
        <v>123.74033766974387</v>
      </c>
      <c r="C121">
        <f t="shared" si="7"/>
        <v>15</v>
      </c>
      <c r="E121">
        <v>22.2</v>
      </c>
      <c r="F121">
        <f t="shared" si="8"/>
        <v>60.632765458174489</v>
      </c>
      <c r="G121">
        <f t="shared" si="9"/>
        <v>15</v>
      </c>
      <c r="I121">
        <v>22.2</v>
      </c>
      <c r="J121">
        <f t="shared" si="10"/>
        <v>209.12117066186713</v>
      </c>
      <c r="K121">
        <f t="shared" si="11"/>
        <v>15</v>
      </c>
    </row>
    <row r="122" spans="1:11" x14ac:dyDescent="0.35">
      <c r="A122">
        <v>22.4</v>
      </c>
      <c r="B122">
        <f t="shared" si="6"/>
        <v>127.11489072833086</v>
      </c>
      <c r="C122">
        <f t="shared" si="7"/>
        <v>15</v>
      </c>
      <c r="E122">
        <v>22.4</v>
      </c>
      <c r="F122">
        <f t="shared" si="8"/>
        <v>62.286296456882127</v>
      </c>
      <c r="G122">
        <f t="shared" si="9"/>
        <v>15</v>
      </c>
      <c r="I122">
        <v>22.4</v>
      </c>
      <c r="J122">
        <f t="shared" si="10"/>
        <v>214.82416533087914</v>
      </c>
      <c r="K122">
        <f t="shared" si="11"/>
        <v>15</v>
      </c>
    </row>
    <row r="123" spans="1:11" x14ac:dyDescent="0.35">
      <c r="A123">
        <v>22.6</v>
      </c>
      <c r="B123">
        <f t="shared" si="6"/>
        <v>130.55024491449845</v>
      </c>
      <c r="C123">
        <f t="shared" si="7"/>
        <v>15</v>
      </c>
      <c r="E123">
        <v>22.6</v>
      </c>
      <c r="F123">
        <f t="shared" si="8"/>
        <v>63.969620008104243</v>
      </c>
      <c r="G123">
        <f t="shared" si="9"/>
        <v>15</v>
      </c>
      <c r="I123">
        <v>22.6</v>
      </c>
      <c r="J123">
        <f t="shared" si="10"/>
        <v>220.62991390550238</v>
      </c>
      <c r="K123">
        <f t="shared" si="11"/>
        <v>15</v>
      </c>
    </row>
    <row r="124" spans="1:11" x14ac:dyDescent="0.35">
      <c r="A124">
        <v>22.8</v>
      </c>
      <c r="B124">
        <f t="shared" si="6"/>
        <v>134.04694309545707</v>
      </c>
      <c r="C124">
        <f t="shared" si="7"/>
        <v>15</v>
      </c>
      <c r="E124">
        <v>22.8</v>
      </c>
      <c r="F124">
        <f t="shared" si="8"/>
        <v>65.683002116773949</v>
      </c>
      <c r="G124">
        <f t="shared" si="9"/>
        <v>15</v>
      </c>
      <c r="I124">
        <v>22.8</v>
      </c>
      <c r="J124">
        <f t="shared" si="10"/>
        <v>226.53933383132241</v>
      </c>
      <c r="K124">
        <f t="shared" si="11"/>
        <v>15</v>
      </c>
    </row>
    <row r="125" spans="1:11" x14ac:dyDescent="0.35">
      <c r="A125">
        <v>23</v>
      </c>
      <c r="B125">
        <f t="shared" si="6"/>
        <v>137.60552813841724</v>
      </c>
      <c r="C125">
        <f t="shared" si="7"/>
        <v>15</v>
      </c>
      <c r="E125">
        <v>23</v>
      </c>
      <c r="F125">
        <f t="shared" si="8"/>
        <v>67.426708787824452</v>
      </c>
      <c r="G125">
        <f t="shared" si="9"/>
        <v>15</v>
      </c>
      <c r="I125">
        <v>23</v>
      </c>
      <c r="J125">
        <f t="shared" si="10"/>
        <v>232.55334255392512</v>
      </c>
      <c r="K125">
        <f t="shared" si="11"/>
        <v>15</v>
      </c>
    </row>
    <row r="126" spans="1:11" x14ac:dyDescent="0.35">
      <c r="A126">
        <v>23.2</v>
      </c>
      <c r="B126">
        <f t="shared" si="6"/>
        <v>141.22654291058959</v>
      </c>
      <c r="C126">
        <f t="shared" si="7"/>
        <v>15</v>
      </c>
      <c r="E126">
        <v>23.2</v>
      </c>
      <c r="F126">
        <f t="shared" si="8"/>
        <v>69.201006026188892</v>
      </c>
      <c r="G126">
        <f t="shared" si="9"/>
        <v>15</v>
      </c>
      <c r="I126">
        <v>23.2</v>
      </c>
      <c r="J126">
        <f t="shared" si="10"/>
        <v>238.67285751889636</v>
      </c>
      <c r="K126">
        <f t="shared" si="11"/>
        <v>15</v>
      </c>
    </row>
    <row r="127" spans="1:11" x14ac:dyDescent="0.35">
      <c r="A127">
        <v>23.4</v>
      </c>
      <c r="B127">
        <f t="shared" si="6"/>
        <v>144.91053027918457</v>
      </c>
      <c r="C127">
        <f t="shared" si="7"/>
        <v>15</v>
      </c>
      <c r="E127">
        <v>23.4</v>
      </c>
      <c r="F127">
        <f t="shared" si="8"/>
        <v>71.006159836800435</v>
      </c>
      <c r="G127">
        <f t="shared" si="9"/>
        <v>15</v>
      </c>
      <c r="I127">
        <v>23.4</v>
      </c>
      <c r="J127">
        <f t="shared" si="10"/>
        <v>244.89879617182191</v>
      </c>
      <c r="K127">
        <f t="shared" si="11"/>
        <v>15</v>
      </c>
    </row>
    <row r="128" spans="1:11" x14ac:dyDescent="0.35">
      <c r="A128">
        <v>23.6</v>
      </c>
      <c r="B128">
        <f t="shared" si="6"/>
        <v>148.65803311141283</v>
      </c>
      <c r="C128">
        <f t="shared" si="7"/>
        <v>15</v>
      </c>
      <c r="E128">
        <v>23.6</v>
      </c>
      <c r="F128">
        <f t="shared" si="8"/>
        <v>72.842436224592277</v>
      </c>
      <c r="G128">
        <f t="shared" si="9"/>
        <v>15</v>
      </c>
      <c r="I128">
        <v>23.6</v>
      </c>
      <c r="J128">
        <f t="shared" si="10"/>
        <v>251.23207595828765</v>
      </c>
      <c r="K128">
        <f t="shared" si="11"/>
        <v>15</v>
      </c>
    </row>
    <row r="129" spans="1:11" x14ac:dyDescent="0.35">
      <c r="A129">
        <v>23.8</v>
      </c>
      <c r="B129">
        <f t="shared" si="6"/>
        <v>152.46959427448482</v>
      </c>
      <c r="C129">
        <f t="shared" si="7"/>
        <v>15</v>
      </c>
      <c r="E129">
        <v>23.8</v>
      </c>
      <c r="F129">
        <f t="shared" si="8"/>
        <v>74.710101194497554</v>
      </c>
      <c r="G129">
        <f t="shared" si="9"/>
        <v>15</v>
      </c>
      <c r="I129">
        <v>23.8</v>
      </c>
      <c r="J129">
        <f t="shared" si="10"/>
        <v>257.67361432387929</v>
      </c>
      <c r="K129">
        <f t="shared" si="11"/>
        <v>15</v>
      </c>
    </row>
    <row r="130" spans="1:11" x14ac:dyDescent="0.35">
      <c r="A130">
        <v>24</v>
      </c>
      <c r="B130">
        <f t="shared" si="6"/>
        <v>156.34575663561108</v>
      </c>
      <c r="C130">
        <f t="shared" si="7"/>
        <v>15</v>
      </c>
      <c r="E130">
        <v>24</v>
      </c>
      <c r="F130">
        <f t="shared" si="8"/>
        <v>76.60942075144942</v>
      </c>
      <c r="G130">
        <f t="shared" si="9"/>
        <v>15</v>
      </c>
      <c r="I130">
        <v>24</v>
      </c>
      <c r="J130">
        <f t="shared" si="10"/>
        <v>264.22432871418272</v>
      </c>
      <c r="K130">
        <f t="shared" si="11"/>
        <v>15</v>
      </c>
    </row>
    <row r="131" spans="1:11" x14ac:dyDescent="0.35">
      <c r="A131">
        <v>24.2</v>
      </c>
      <c r="B131">
        <f t="shared" si="6"/>
        <v>160.28706306200218</v>
      </c>
      <c r="C131">
        <f t="shared" si="7"/>
        <v>15</v>
      </c>
      <c r="E131">
        <v>24.2</v>
      </c>
      <c r="F131">
        <f t="shared" si="8"/>
        <v>78.54066090038107</v>
      </c>
      <c r="G131">
        <f t="shared" si="9"/>
        <v>15</v>
      </c>
      <c r="I131">
        <v>24.2</v>
      </c>
      <c r="J131">
        <f t="shared" si="10"/>
        <v>270.8851365747837</v>
      </c>
      <c r="K131">
        <f t="shared" si="11"/>
        <v>15</v>
      </c>
    </row>
    <row r="132" spans="1:11" x14ac:dyDescent="0.35">
      <c r="A132">
        <v>24.4</v>
      </c>
      <c r="B132">
        <f t="shared" si="6"/>
        <v>164.29405642086863</v>
      </c>
      <c r="C132">
        <f t="shared" si="7"/>
        <v>15</v>
      </c>
      <c r="E132">
        <v>24.4</v>
      </c>
      <c r="F132">
        <f t="shared" si="8"/>
        <v>80.504087646225628</v>
      </c>
      <c r="G132">
        <f t="shared" si="9"/>
        <v>15</v>
      </c>
      <c r="I132">
        <v>24.4</v>
      </c>
      <c r="J132">
        <f t="shared" si="10"/>
        <v>277.65695535126798</v>
      </c>
      <c r="K132">
        <f t="shared" si="11"/>
        <v>15</v>
      </c>
    </row>
    <row r="133" spans="1:11" x14ac:dyDescent="0.35">
      <c r="A133">
        <v>24.6</v>
      </c>
      <c r="B133">
        <f t="shared" si="6"/>
        <v>168.36727957942117</v>
      </c>
      <c r="C133">
        <f t="shared" si="7"/>
        <v>15</v>
      </c>
      <c r="E133">
        <v>24.6</v>
      </c>
      <c r="F133">
        <f t="shared" si="8"/>
        <v>82.49996699391636</v>
      </c>
      <c r="G133">
        <f t="shared" si="9"/>
        <v>15</v>
      </c>
      <c r="I133">
        <v>24.6</v>
      </c>
      <c r="J133">
        <f t="shared" si="10"/>
        <v>284.5407024892217</v>
      </c>
      <c r="K133">
        <f t="shared" si="11"/>
        <v>15</v>
      </c>
    </row>
    <row r="134" spans="1:11" x14ac:dyDescent="0.35">
      <c r="A134">
        <v>24.8</v>
      </c>
      <c r="B134">
        <f t="shared" si="6"/>
        <v>172.50727540487</v>
      </c>
      <c r="C134">
        <f t="shared" si="7"/>
        <v>15</v>
      </c>
      <c r="E134">
        <v>24.8</v>
      </c>
      <c r="F134">
        <f t="shared" si="8"/>
        <v>84.52856494838629</v>
      </c>
      <c r="G134">
        <f t="shared" si="9"/>
        <v>15</v>
      </c>
      <c r="I134">
        <v>24.8</v>
      </c>
      <c r="J134">
        <f t="shared" si="10"/>
        <v>291.53729543423026</v>
      </c>
      <c r="K134">
        <f t="shared" si="11"/>
        <v>15</v>
      </c>
    </row>
    <row r="135" spans="1:11" x14ac:dyDescent="0.35">
      <c r="A135">
        <v>25</v>
      </c>
      <c r="B135">
        <f t="shared" si="6"/>
        <v>176.71458676442586</v>
      </c>
      <c r="C135">
        <f t="shared" si="7"/>
        <v>15</v>
      </c>
      <c r="E135">
        <v>25</v>
      </c>
      <c r="F135">
        <f t="shared" si="8"/>
        <v>86.59014751456867</v>
      </c>
      <c r="G135">
        <f t="shared" si="9"/>
        <v>15</v>
      </c>
      <c r="I135">
        <v>25</v>
      </c>
      <c r="J135">
        <f t="shared" si="10"/>
        <v>298.64765163187968</v>
      </c>
      <c r="K135">
        <f t="shared" si="11"/>
        <v>15</v>
      </c>
    </row>
    <row r="136" spans="1:11" x14ac:dyDescent="0.35">
      <c r="A136">
        <v>25.2</v>
      </c>
      <c r="B136">
        <f t="shared" si="6"/>
        <v>180.98975652529924</v>
      </c>
      <c r="C136">
        <f t="shared" si="7"/>
        <v>15</v>
      </c>
      <c r="E136">
        <v>25.2</v>
      </c>
      <c r="F136">
        <f t="shared" si="8"/>
        <v>88.684980697396639</v>
      </c>
      <c r="G136">
        <f t="shared" si="9"/>
        <v>15</v>
      </c>
      <c r="I136">
        <v>25.2</v>
      </c>
      <c r="J136">
        <f t="shared" si="10"/>
        <v>305.87268852775571</v>
      </c>
      <c r="K136">
        <f t="shared" si="11"/>
        <v>15</v>
      </c>
    </row>
    <row r="137" spans="1:11" x14ac:dyDescent="0.35">
      <c r="A137">
        <v>25.4</v>
      </c>
      <c r="B137">
        <f t="shared" si="6"/>
        <v>185.33332755470076</v>
      </c>
      <c r="C137">
        <f t="shared" si="7"/>
        <v>15</v>
      </c>
      <c r="E137">
        <v>25.4</v>
      </c>
      <c r="F137">
        <f t="shared" si="8"/>
        <v>90.813330501803364</v>
      </c>
      <c r="G137">
        <f t="shared" si="9"/>
        <v>15</v>
      </c>
      <c r="I137">
        <v>25.4</v>
      </c>
      <c r="J137">
        <f t="shared" si="10"/>
        <v>313.21332356744426</v>
      </c>
      <c r="K137">
        <f t="shared" si="11"/>
        <v>15</v>
      </c>
    </row>
    <row r="138" spans="1:11" x14ac:dyDescent="0.35">
      <c r="A138">
        <v>25.6</v>
      </c>
      <c r="B138">
        <f t="shared" si="6"/>
        <v>189.74584271984091</v>
      </c>
      <c r="C138">
        <f t="shared" si="7"/>
        <v>15</v>
      </c>
      <c r="E138">
        <v>25.6</v>
      </c>
      <c r="F138">
        <f t="shared" si="8"/>
        <v>92.975462932722053</v>
      </c>
      <c r="G138">
        <f t="shared" si="9"/>
        <v>15</v>
      </c>
      <c r="I138">
        <v>25.6</v>
      </c>
      <c r="J138">
        <f t="shared" si="10"/>
        <v>320.67047419653113</v>
      </c>
      <c r="K138">
        <f t="shared" si="11"/>
        <v>15</v>
      </c>
    </row>
    <row r="139" spans="1:11" x14ac:dyDescent="0.35">
      <c r="A139">
        <v>25.8</v>
      </c>
      <c r="B139">
        <f t="shared" ref="B139:B160" si="12">$B$5*0.5*$B$3*PI()/4*$B$4^2*A139^3/1000000</f>
        <v>194.22784488793016</v>
      </c>
      <c r="C139">
        <f t="shared" ref="C139:C160" si="13">IF(A139&lt;$B$7,0,MIN(B139,15))</f>
        <v>15</v>
      </c>
      <c r="E139">
        <v>25.8</v>
      </c>
      <c r="F139">
        <f t="shared" ref="F139:F160" si="14">$B$5*0.5*$B$3*PI()/4*F$4^2*E139^3/1000000</f>
        <v>95.171643995085759</v>
      </c>
      <c r="G139">
        <f t="shared" ref="G139:G160" si="15">IF(E139&lt;$B$7,0,MIN(F139,15))</f>
        <v>15</v>
      </c>
      <c r="I139">
        <v>25.8</v>
      </c>
      <c r="J139">
        <f t="shared" ref="J139:J160" si="16">$B$5*0.5*$B$3*PI()/4*J$4^2*I139^3/1000000</f>
        <v>328.24505786060189</v>
      </c>
      <c r="K139">
        <f t="shared" ref="K139:K160" si="17">IF(I139&lt;$B$7,0,MIN(J139,15))</f>
        <v>15</v>
      </c>
    </row>
    <row r="140" spans="1:11" x14ac:dyDescent="0.35">
      <c r="A140">
        <v>26</v>
      </c>
      <c r="B140">
        <f t="shared" si="12"/>
        <v>198.77987692617913</v>
      </c>
      <c r="C140">
        <f t="shared" si="13"/>
        <v>15</v>
      </c>
      <c r="E140">
        <v>26</v>
      </c>
      <c r="F140">
        <f t="shared" si="14"/>
        <v>97.402139693827777</v>
      </c>
      <c r="G140">
        <f t="shared" si="15"/>
        <v>15</v>
      </c>
      <c r="I140">
        <v>26</v>
      </c>
      <c r="J140">
        <f t="shared" si="16"/>
        <v>335.93799200524273</v>
      </c>
      <c r="K140">
        <f t="shared" si="17"/>
        <v>15</v>
      </c>
    </row>
    <row r="141" spans="1:11" x14ac:dyDescent="0.35">
      <c r="A141">
        <v>26.2</v>
      </c>
      <c r="B141">
        <f t="shared" si="12"/>
        <v>203.40248170179834</v>
      </c>
      <c r="C141">
        <f t="shared" si="13"/>
        <v>15</v>
      </c>
      <c r="E141">
        <v>26.2</v>
      </c>
      <c r="F141">
        <f t="shared" si="14"/>
        <v>99.667216033881189</v>
      </c>
      <c r="G141">
        <f t="shared" si="15"/>
        <v>15</v>
      </c>
      <c r="I141">
        <v>26.2</v>
      </c>
      <c r="J141">
        <f t="shared" si="16"/>
        <v>343.75019407603918</v>
      </c>
      <c r="K141">
        <f t="shared" si="17"/>
        <v>15</v>
      </c>
    </row>
    <row r="142" spans="1:11" x14ac:dyDescent="0.35">
      <c r="A142">
        <v>26.4</v>
      </c>
      <c r="B142">
        <f t="shared" si="12"/>
        <v>208.09620208199831</v>
      </c>
      <c r="C142">
        <f t="shared" si="13"/>
        <v>15</v>
      </c>
      <c r="E142">
        <v>26.4</v>
      </c>
      <c r="F142">
        <f t="shared" si="14"/>
        <v>101.96713902017918</v>
      </c>
      <c r="G142">
        <f t="shared" si="15"/>
        <v>15</v>
      </c>
      <c r="I142">
        <v>26.4</v>
      </c>
      <c r="J142">
        <f t="shared" si="16"/>
        <v>351.68258151857714</v>
      </c>
      <c r="K142">
        <f t="shared" si="17"/>
        <v>15</v>
      </c>
    </row>
    <row r="143" spans="1:11" x14ac:dyDescent="0.35">
      <c r="A143">
        <v>26.6</v>
      </c>
      <c r="B143">
        <f t="shared" si="12"/>
        <v>212.86158093398967</v>
      </c>
      <c r="C143">
        <f t="shared" si="13"/>
        <v>15</v>
      </c>
      <c r="E143">
        <v>26.6</v>
      </c>
      <c r="F143">
        <f t="shared" si="14"/>
        <v>104.30217465765494</v>
      </c>
      <c r="G143">
        <f t="shared" si="15"/>
        <v>15</v>
      </c>
      <c r="I143">
        <v>26.6</v>
      </c>
      <c r="J143">
        <f t="shared" si="16"/>
        <v>359.73607177844258</v>
      </c>
      <c r="K143">
        <f t="shared" si="17"/>
        <v>15</v>
      </c>
    </row>
    <row r="144" spans="1:11" x14ac:dyDescent="0.35">
      <c r="A144">
        <v>26.8</v>
      </c>
      <c r="B144">
        <f t="shared" si="12"/>
        <v>217.69916112498285</v>
      </c>
      <c r="C144">
        <f t="shared" si="13"/>
        <v>15</v>
      </c>
      <c r="E144">
        <v>26.8</v>
      </c>
      <c r="F144">
        <f t="shared" si="14"/>
        <v>106.67258895124159</v>
      </c>
      <c r="G144">
        <f t="shared" si="15"/>
        <v>15</v>
      </c>
      <c r="I144">
        <v>26.8</v>
      </c>
      <c r="J144">
        <f t="shared" si="16"/>
        <v>367.91158230122102</v>
      </c>
      <c r="K144">
        <f t="shared" si="17"/>
        <v>15</v>
      </c>
    </row>
    <row r="145" spans="1:11" x14ac:dyDescent="0.35">
      <c r="A145">
        <v>27</v>
      </c>
      <c r="B145">
        <f t="shared" si="12"/>
        <v>222.60948552218844</v>
      </c>
      <c r="C145">
        <f t="shared" si="13"/>
        <v>15</v>
      </c>
      <c r="E145">
        <v>27</v>
      </c>
      <c r="F145">
        <f t="shared" si="14"/>
        <v>109.07864790587233</v>
      </c>
      <c r="G145">
        <f t="shared" si="15"/>
        <v>15</v>
      </c>
      <c r="I145">
        <v>27</v>
      </c>
      <c r="J145">
        <f t="shared" si="16"/>
        <v>376.21003053249842</v>
      </c>
      <c r="K145">
        <f t="shared" si="17"/>
        <v>15</v>
      </c>
    </row>
    <row r="146" spans="1:11" x14ac:dyDescent="0.35">
      <c r="A146">
        <v>27.2</v>
      </c>
      <c r="B146">
        <f t="shared" si="12"/>
        <v>227.59309699281692</v>
      </c>
      <c r="C146">
        <f t="shared" si="13"/>
        <v>15</v>
      </c>
      <c r="E146">
        <v>27.2</v>
      </c>
      <c r="F146">
        <f t="shared" si="14"/>
        <v>111.52061752648029</v>
      </c>
      <c r="G146">
        <f t="shared" si="15"/>
        <v>15</v>
      </c>
      <c r="I146">
        <v>27.2</v>
      </c>
      <c r="J146">
        <f t="shared" si="16"/>
        <v>384.63233391786059</v>
      </c>
      <c r="K146">
        <f t="shared" si="17"/>
        <v>15</v>
      </c>
    </row>
    <row r="147" spans="1:11" x14ac:dyDescent="0.35">
      <c r="A147">
        <v>27.4</v>
      </c>
      <c r="B147">
        <f t="shared" si="12"/>
        <v>232.65053840407893</v>
      </c>
      <c r="C147">
        <f t="shared" si="13"/>
        <v>15</v>
      </c>
      <c r="E147">
        <v>27.4</v>
      </c>
      <c r="F147">
        <f t="shared" si="14"/>
        <v>113.99876381799868</v>
      </c>
      <c r="G147">
        <f t="shared" si="15"/>
        <v>15</v>
      </c>
      <c r="I147">
        <v>27.4</v>
      </c>
      <c r="J147">
        <f t="shared" si="16"/>
        <v>393.17940990289338</v>
      </c>
      <c r="K147">
        <f t="shared" si="17"/>
        <v>15</v>
      </c>
    </row>
    <row r="148" spans="1:11" x14ac:dyDescent="0.35">
      <c r="A148">
        <v>27.6</v>
      </c>
      <c r="B148">
        <f t="shared" si="12"/>
        <v>237.78235262318503</v>
      </c>
      <c r="C148">
        <f t="shared" si="13"/>
        <v>15</v>
      </c>
      <c r="E148">
        <v>27.6</v>
      </c>
      <c r="F148">
        <f t="shared" si="14"/>
        <v>116.51335278536068</v>
      </c>
      <c r="G148">
        <f t="shared" si="15"/>
        <v>15</v>
      </c>
      <c r="I148">
        <v>27.6</v>
      </c>
      <c r="J148">
        <f t="shared" si="16"/>
        <v>401.85217593318271</v>
      </c>
      <c r="K148">
        <f t="shared" si="17"/>
        <v>15</v>
      </c>
    </row>
    <row r="149" spans="1:11" x14ac:dyDescent="0.35">
      <c r="A149">
        <v>27.8</v>
      </c>
      <c r="B149">
        <f t="shared" si="12"/>
        <v>242.98908251734559</v>
      </c>
      <c r="C149">
        <f t="shared" si="13"/>
        <v>15</v>
      </c>
      <c r="E149">
        <v>27.8</v>
      </c>
      <c r="F149">
        <f t="shared" si="14"/>
        <v>119.06465043349935</v>
      </c>
      <c r="G149">
        <f t="shared" si="15"/>
        <v>15</v>
      </c>
      <c r="I149">
        <v>27.8</v>
      </c>
      <c r="J149">
        <f t="shared" si="16"/>
        <v>410.65154945431408</v>
      </c>
      <c r="K149">
        <f t="shared" si="17"/>
        <v>15</v>
      </c>
    </row>
    <row r="150" spans="1:11" x14ac:dyDescent="0.35">
      <c r="A150">
        <v>28</v>
      </c>
      <c r="B150">
        <f t="shared" si="12"/>
        <v>248.27127095377131</v>
      </c>
      <c r="C150">
        <f t="shared" si="13"/>
        <v>15</v>
      </c>
      <c r="E150">
        <v>28</v>
      </c>
      <c r="F150">
        <f t="shared" si="14"/>
        <v>121.65292276734793</v>
      </c>
      <c r="G150">
        <f t="shared" si="15"/>
        <v>15</v>
      </c>
      <c r="I150">
        <v>28</v>
      </c>
      <c r="J150">
        <f t="shared" si="16"/>
        <v>419.57844791187347</v>
      </c>
      <c r="K150">
        <f t="shared" si="17"/>
        <v>15</v>
      </c>
    </row>
    <row r="151" spans="1:11" x14ac:dyDescent="0.35">
      <c r="A151">
        <v>28.2</v>
      </c>
      <c r="B151">
        <f t="shared" si="12"/>
        <v>253.62946079967264</v>
      </c>
      <c r="C151">
        <f t="shared" si="13"/>
        <v>15</v>
      </c>
      <c r="E151">
        <v>28.2</v>
      </c>
      <c r="F151">
        <f t="shared" si="14"/>
        <v>124.27843579183958</v>
      </c>
      <c r="G151">
        <f t="shared" si="15"/>
        <v>15</v>
      </c>
      <c r="I151">
        <v>28.2</v>
      </c>
      <c r="J151">
        <f t="shared" si="16"/>
        <v>428.63378875144673</v>
      </c>
      <c r="K151">
        <f t="shared" si="17"/>
        <v>15</v>
      </c>
    </row>
    <row r="152" spans="1:11" x14ac:dyDescent="0.35">
      <c r="A152">
        <v>28.4</v>
      </c>
      <c r="B152">
        <f t="shared" si="12"/>
        <v>259.06419492226013</v>
      </c>
      <c r="C152">
        <f t="shared" si="13"/>
        <v>15</v>
      </c>
      <c r="E152">
        <v>28.4</v>
      </c>
      <c r="F152">
        <f t="shared" si="14"/>
        <v>126.94145551190746</v>
      </c>
      <c r="G152">
        <f t="shared" si="15"/>
        <v>15</v>
      </c>
      <c r="I152">
        <v>28.4</v>
      </c>
      <c r="J152">
        <f t="shared" si="16"/>
        <v>437.81848941861955</v>
      </c>
      <c r="K152">
        <f t="shared" si="17"/>
        <v>15</v>
      </c>
    </row>
    <row r="153" spans="1:11" x14ac:dyDescent="0.35">
      <c r="A153">
        <v>28.6</v>
      </c>
      <c r="B153">
        <f t="shared" si="12"/>
        <v>264.57601618874446</v>
      </c>
      <c r="C153">
        <f t="shared" si="13"/>
        <v>15</v>
      </c>
      <c r="E153">
        <v>28.6</v>
      </c>
      <c r="F153">
        <f t="shared" si="14"/>
        <v>129.64224793248476</v>
      </c>
      <c r="G153">
        <f t="shared" si="15"/>
        <v>15</v>
      </c>
      <c r="I153">
        <v>28.6</v>
      </c>
      <c r="J153">
        <f t="shared" si="16"/>
        <v>447.13346735897807</v>
      </c>
      <c r="K153">
        <f t="shared" si="17"/>
        <v>15</v>
      </c>
    </row>
    <row r="154" spans="1:11" x14ac:dyDescent="0.35">
      <c r="A154">
        <v>28.8</v>
      </c>
      <c r="B154">
        <f t="shared" si="12"/>
        <v>270.16546746633594</v>
      </c>
      <c r="C154">
        <f t="shared" si="13"/>
        <v>15</v>
      </c>
      <c r="E154">
        <v>28.8</v>
      </c>
      <c r="F154">
        <f t="shared" si="14"/>
        <v>132.38107905850464</v>
      </c>
      <c r="G154">
        <f t="shared" si="15"/>
        <v>15</v>
      </c>
      <c r="I154">
        <v>28.8</v>
      </c>
      <c r="J154">
        <f t="shared" si="16"/>
        <v>456.5796400181078</v>
      </c>
      <c r="K154">
        <f t="shared" si="17"/>
        <v>15</v>
      </c>
    </row>
    <row r="155" spans="1:11" x14ac:dyDescent="0.35">
      <c r="A155">
        <v>29</v>
      </c>
      <c r="B155">
        <f t="shared" si="12"/>
        <v>275.83309162224526</v>
      </c>
      <c r="C155">
        <f t="shared" si="13"/>
        <v>15</v>
      </c>
      <c r="E155">
        <v>29</v>
      </c>
      <c r="F155">
        <f t="shared" si="14"/>
        <v>135.15821489490017</v>
      </c>
      <c r="G155">
        <f t="shared" si="15"/>
        <v>15</v>
      </c>
      <c r="I155">
        <v>29</v>
      </c>
      <c r="J155">
        <f t="shared" si="16"/>
        <v>466.15792484159448</v>
      </c>
      <c r="K155">
        <f t="shared" si="17"/>
        <v>15</v>
      </c>
    </row>
    <row r="156" spans="1:11" x14ac:dyDescent="0.35">
      <c r="A156">
        <v>29.2</v>
      </c>
      <c r="B156">
        <f t="shared" si="12"/>
        <v>281.57943152368296</v>
      </c>
      <c r="C156">
        <f t="shared" si="13"/>
        <v>15</v>
      </c>
      <c r="E156">
        <v>29.2</v>
      </c>
      <c r="F156">
        <f t="shared" si="14"/>
        <v>137.97392144660463</v>
      </c>
      <c r="G156">
        <f t="shared" si="15"/>
        <v>15</v>
      </c>
      <c r="I156">
        <v>29.2</v>
      </c>
      <c r="J156">
        <f t="shared" si="16"/>
        <v>475.86923927502414</v>
      </c>
      <c r="K156">
        <f t="shared" si="17"/>
        <v>15</v>
      </c>
    </row>
    <row r="157" spans="1:11" x14ac:dyDescent="0.35">
      <c r="A157">
        <v>29.4</v>
      </c>
      <c r="B157">
        <f t="shared" si="12"/>
        <v>287.40503003785943</v>
      </c>
      <c r="C157">
        <f t="shared" si="13"/>
        <v>15</v>
      </c>
      <c r="E157">
        <v>29.4</v>
      </c>
      <c r="F157">
        <f t="shared" si="14"/>
        <v>140.82846471855112</v>
      </c>
      <c r="G157">
        <f t="shared" si="15"/>
        <v>15</v>
      </c>
      <c r="I157">
        <v>29.4</v>
      </c>
      <c r="J157">
        <f t="shared" si="16"/>
        <v>485.71450076398247</v>
      </c>
      <c r="K157">
        <f t="shared" si="17"/>
        <v>15</v>
      </c>
    </row>
    <row r="158" spans="1:11" x14ac:dyDescent="0.35">
      <c r="A158">
        <v>29.6</v>
      </c>
      <c r="B158">
        <f t="shared" si="12"/>
        <v>293.3104300319855</v>
      </c>
      <c r="C158">
        <f t="shared" si="13"/>
        <v>15</v>
      </c>
      <c r="E158">
        <v>29.6</v>
      </c>
      <c r="F158">
        <f t="shared" si="14"/>
        <v>143.7221107156729</v>
      </c>
      <c r="G158">
        <f t="shared" si="15"/>
        <v>15</v>
      </c>
      <c r="I158">
        <v>29.6</v>
      </c>
      <c r="J158">
        <f t="shared" si="16"/>
        <v>495.69462675405549</v>
      </c>
      <c r="K158">
        <f t="shared" si="17"/>
        <v>15</v>
      </c>
    </row>
    <row r="159" spans="1:11" x14ac:dyDescent="0.35">
      <c r="A159">
        <v>29.8</v>
      </c>
      <c r="B159">
        <f t="shared" si="12"/>
        <v>299.29617437327147</v>
      </c>
      <c r="C159">
        <f t="shared" si="13"/>
        <v>15</v>
      </c>
      <c r="E159">
        <v>29.8</v>
      </c>
      <c r="F159">
        <f t="shared" si="14"/>
        <v>146.655125442903</v>
      </c>
      <c r="G159">
        <f t="shared" si="15"/>
        <v>15</v>
      </c>
      <c r="I159">
        <v>29.8</v>
      </c>
      <c r="J159">
        <f t="shared" si="16"/>
        <v>505.81053469082872</v>
      </c>
      <c r="K159">
        <f t="shared" si="17"/>
        <v>15</v>
      </c>
    </row>
    <row r="160" spans="1:11" x14ac:dyDescent="0.35">
      <c r="A160">
        <v>30</v>
      </c>
      <c r="B160">
        <f t="shared" si="12"/>
        <v>305.36280592892791</v>
      </c>
      <c r="C160">
        <f t="shared" si="13"/>
        <v>15</v>
      </c>
      <c r="E160">
        <v>30</v>
      </c>
      <c r="F160">
        <f t="shared" si="14"/>
        <v>149.62777490517468</v>
      </c>
      <c r="G160">
        <f t="shared" si="15"/>
        <v>15</v>
      </c>
      <c r="I160">
        <v>30</v>
      </c>
      <c r="J160">
        <f t="shared" si="16"/>
        <v>516.06314201988812</v>
      </c>
      <c r="K160">
        <f t="shared" si="17"/>
        <v>15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C1E432-0DCE-44BC-B57F-E5FB96DC3425}">
  <sheetPr codeName="Sheet2"/>
  <dimension ref="B1:L48"/>
  <sheetViews>
    <sheetView zoomScale="40" zoomScaleNormal="40" workbookViewId="0">
      <selection activeCell="Z31" sqref="Z31"/>
    </sheetView>
  </sheetViews>
  <sheetFormatPr defaultRowHeight="14.5" x14ac:dyDescent="0.35"/>
  <cols>
    <col min="3" max="4" width="12" bestFit="1" customWidth="1"/>
    <col min="11" max="11" width="9.453125" customWidth="1"/>
  </cols>
  <sheetData>
    <row r="1" spans="2:12" x14ac:dyDescent="0.35">
      <c r="B1" t="s">
        <v>13</v>
      </c>
      <c r="C1">
        <v>0.5</v>
      </c>
    </row>
    <row r="2" spans="2:12" x14ac:dyDescent="0.35">
      <c r="B2" t="s">
        <v>17</v>
      </c>
      <c r="C2">
        <v>0.3</v>
      </c>
    </row>
    <row r="3" spans="2:12" x14ac:dyDescent="0.35">
      <c r="B3" t="s">
        <v>19</v>
      </c>
      <c r="C3">
        <f>1/3</f>
        <v>0.33333333333333331</v>
      </c>
    </row>
    <row r="4" spans="2:12" x14ac:dyDescent="0.35">
      <c r="B4" t="s">
        <v>18</v>
      </c>
      <c r="C4">
        <f>C2*(SQRT(1/C3)-1)</f>
        <v>0.21961524227066315</v>
      </c>
    </row>
    <row r="5" spans="2:12" x14ac:dyDescent="0.35">
      <c r="B5" t="s">
        <v>20</v>
      </c>
      <c r="C5">
        <f>0.848916648358617*10</f>
        <v>8.4891664835861711</v>
      </c>
    </row>
    <row r="8" spans="2:12" x14ac:dyDescent="0.35">
      <c r="B8" t="s">
        <v>11</v>
      </c>
      <c r="C8" t="s">
        <v>14</v>
      </c>
      <c r="D8" t="s">
        <v>15</v>
      </c>
      <c r="E8" t="s">
        <v>12</v>
      </c>
      <c r="F8" t="s">
        <v>16</v>
      </c>
      <c r="H8" t="s">
        <v>21</v>
      </c>
      <c r="J8" t="s">
        <v>11</v>
      </c>
      <c r="K8" t="s">
        <v>22</v>
      </c>
      <c r="L8" t="s">
        <v>22</v>
      </c>
    </row>
    <row r="9" spans="2:12" x14ac:dyDescent="0.35">
      <c r="B9">
        <v>-15</v>
      </c>
      <c r="C9">
        <f t="shared" ref="C9:C39" si="0">$C$2+$C$4/(1+EXP(-$C$1*B9))</f>
        <v>0.30012139861427001</v>
      </c>
      <c r="D9">
        <f t="shared" ref="D9:D39" si="1">-($C$2+$C$4)+$C$4/(1+EXP($C$1*B9))</f>
        <v>-0.30012139861427001</v>
      </c>
      <c r="E9">
        <f>C9-D9</f>
        <v>0.60024279722854001</v>
      </c>
      <c r="F9">
        <f>$C$5/(PI()/4*E9^2)</f>
        <v>29.999999999999982</v>
      </c>
      <c r="G9">
        <f>F9/$F$9</f>
        <v>1</v>
      </c>
      <c r="H9">
        <f>101325+1/2*($F$9^2-F9^2)</f>
        <v>101325</v>
      </c>
      <c r="J9">
        <v>-15</v>
      </c>
      <c r="K9" s="1">
        <f>H9</f>
        <v>101325</v>
      </c>
      <c r="L9">
        <f>K9/$K$9</f>
        <v>1</v>
      </c>
    </row>
    <row r="10" spans="2:12" x14ac:dyDescent="0.35">
      <c r="B10">
        <v>-14</v>
      </c>
      <c r="C10">
        <f t="shared" si="0"/>
        <v>0.30020008072877924</v>
      </c>
      <c r="D10">
        <f t="shared" si="1"/>
        <v>-0.30020008072877924</v>
      </c>
      <c r="E10">
        <f t="shared" ref="E10:E39" si="2">C10-D10</f>
        <v>0.60040016145755848</v>
      </c>
      <c r="F10">
        <f t="shared" ref="F10:F39" si="3">$C$5/(PI()/4*E10^2)</f>
        <v>29.984276126161586</v>
      </c>
      <c r="G10">
        <f t="shared" ref="G10:G23" si="4">F10/$F$9</f>
        <v>0.99947587087205347</v>
      </c>
      <c r="H10">
        <f t="shared" ref="H10:H21" si="5">101325+1/2*($F$9^2-F10^2)</f>
        <v>101325.47159259504</v>
      </c>
      <c r="J10">
        <v>-14</v>
      </c>
      <c r="K10" s="1">
        <f t="shared" ref="K10:K22" si="6">H10</f>
        <v>101325.47159259504</v>
      </c>
      <c r="L10">
        <f t="shared" ref="L10:L40" si="7">K10/$K$9</f>
        <v>1.0000046542570447</v>
      </c>
    </row>
    <row r="11" spans="2:12" x14ac:dyDescent="0.35">
      <c r="B11">
        <v>-13</v>
      </c>
      <c r="C11">
        <f t="shared" si="0"/>
        <v>0.30032968250500569</v>
      </c>
      <c r="D11">
        <f t="shared" si="1"/>
        <v>-0.30032968250500569</v>
      </c>
      <c r="E11">
        <f t="shared" si="2"/>
        <v>0.60065936501001138</v>
      </c>
      <c r="F11">
        <f t="shared" si="3"/>
        <v>29.958403378965912</v>
      </c>
      <c r="G11">
        <f t="shared" si="4"/>
        <v>0.99861344596553103</v>
      </c>
      <c r="H11">
        <f t="shared" si="5"/>
        <v>101326.24703349159</v>
      </c>
      <c r="J11">
        <v>-13</v>
      </c>
      <c r="K11" s="1">
        <f t="shared" si="6"/>
        <v>101326.24703349159</v>
      </c>
      <c r="L11">
        <f t="shared" si="7"/>
        <v>1.0000123072636722</v>
      </c>
    </row>
    <row r="12" spans="2:12" x14ac:dyDescent="0.35">
      <c r="B12">
        <v>-12</v>
      </c>
      <c r="C12">
        <f t="shared" si="0"/>
        <v>0.30054302573358838</v>
      </c>
      <c r="D12">
        <f t="shared" si="1"/>
        <v>-0.30054302573358838</v>
      </c>
      <c r="E12">
        <f t="shared" si="2"/>
        <v>0.60108605146717675</v>
      </c>
      <c r="F12">
        <f t="shared" si="3"/>
        <v>29.915885979139656</v>
      </c>
      <c r="G12">
        <f t="shared" si="4"/>
        <v>0.99719619930465575</v>
      </c>
      <c r="H12">
        <f t="shared" si="5"/>
        <v>101327.51988304156</v>
      </c>
      <c r="J12">
        <v>-12</v>
      </c>
      <c r="K12" s="1">
        <f t="shared" si="6"/>
        <v>101327.51988304156</v>
      </c>
      <c r="L12">
        <f t="shared" si="7"/>
        <v>1.0000248693120313</v>
      </c>
    </row>
    <row r="13" spans="2:12" x14ac:dyDescent="0.35">
      <c r="B13">
        <v>-11</v>
      </c>
      <c r="C13">
        <f t="shared" si="0"/>
        <v>0.30089386428055148</v>
      </c>
      <c r="D13">
        <f t="shared" si="1"/>
        <v>-0.30089386428055148</v>
      </c>
      <c r="E13">
        <f t="shared" si="2"/>
        <v>0.60178772856110296</v>
      </c>
      <c r="F13">
        <f t="shared" si="3"/>
        <v>29.846163539993039</v>
      </c>
      <c r="G13">
        <f t="shared" si="4"/>
        <v>0.9948721179997686</v>
      </c>
      <c r="H13">
        <f t="shared" si="5"/>
        <v>101329.603260972</v>
      </c>
      <c r="J13">
        <v>-11</v>
      </c>
      <c r="K13" s="1">
        <f t="shared" si="6"/>
        <v>101329.603260972</v>
      </c>
      <c r="L13">
        <f t="shared" si="7"/>
        <v>1.0000454306535602</v>
      </c>
    </row>
    <row r="14" spans="2:12" x14ac:dyDescent="0.35">
      <c r="B14">
        <v>-10</v>
      </c>
      <c r="C14">
        <f t="shared" si="0"/>
        <v>0.30146985207721821</v>
      </c>
      <c r="D14">
        <f t="shared" si="1"/>
        <v>-0.30146985207721821</v>
      </c>
      <c r="E14">
        <f t="shared" si="2"/>
        <v>0.60293970415443643</v>
      </c>
      <c r="F14">
        <f t="shared" si="3"/>
        <v>29.732224429430339</v>
      </c>
      <c r="G14">
        <f t="shared" si="4"/>
        <v>0.99107414764767854</v>
      </c>
      <c r="H14">
        <f t="shared" si="5"/>
        <v>101332.99741523899</v>
      </c>
      <c r="J14">
        <v>-10</v>
      </c>
      <c r="K14" s="1">
        <f t="shared" si="6"/>
        <v>101332.99741523899</v>
      </c>
      <c r="L14">
        <f t="shared" si="7"/>
        <v>1.0000789283517295</v>
      </c>
    </row>
    <row r="15" spans="2:12" x14ac:dyDescent="0.35">
      <c r="B15">
        <v>-9</v>
      </c>
      <c r="C15">
        <f t="shared" si="0"/>
        <v>0.30241290006763161</v>
      </c>
      <c r="D15">
        <f t="shared" si="1"/>
        <v>-0.30241290006763155</v>
      </c>
      <c r="E15">
        <f t="shared" si="2"/>
        <v>0.6048258001352631</v>
      </c>
      <c r="F15">
        <f t="shared" si="3"/>
        <v>29.547078914474309</v>
      </c>
      <c r="G15">
        <f t="shared" si="4"/>
        <v>0.9849026304824775</v>
      </c>
      <c r="H15">
        <f t="shared" si="5"/>
        <v>101338.48506381092</v>
      </c>
      <c r="J15">
        <v>-9</v>
      </c>
      <c r="K15" s="1">
        <f t="shared" si="6"/>
        <v>101338.48506381092</v>
      </c>
      <c r="L15">
        <f t="shared" si="7"/>
        <v>1.0001330872322816</v>
      </c>
    </row>
    <row r="16" spans="2:12" x14ac:dyDescent="0.35">
      <c r="B16">
        <v>-8</v>
      </c>
      <c r="C16">
        <f t="shared" si="0"/>
        <v>0.30395004585835572</v>
      </c>
      <c r="D16">
        <f t="shared" si="1"/>
        <v>-0.30395004585835572</v>
      </c>
      <c r="E16">
        <f t="shared" si="2"/>
        <v>0.60790009171671144</v>
      </c>
      <c r="F16">
        <f t="shared" si="3"/>
        <v>29.248981753439626</v>
      </c>
      <c r="G16">
        <f t="shared" si="4"/>
        <v>0.97496605844798812</v>
      </c>
      <c r="H16">
        <f t="shared" si="5"/>
        <v>101347.24853319347</v>
      </c>
      <c r="J16">
        <v>-8</v>
      </c>
      <c r="K16" s="1">
        <f t="shared" si="6"/>
        <v>101347.24853319347</v>
      </c>
      <c r="L16">
        <f t="shared" si="7"/>
        <v>1.0002195759505894</v>
      </c>
    </row>
    <row r="17" spans="2:12" x14ac:dyDescent="0.35">
      <c r="B17">
        <v>-7</v>
      </c>
      <c r="C17">
        <f t="shared" si="0"/>
        <v>0.30643741265795271</v>
      </c>
      <c r="D17">
        <f t="shared" si="1"/>
        <v>-0.30643741265795271</v>
      </c>
      <c r="E17">
        <f t="shared" si="2"/>
        <v>0.61287482531590542</v>
      </c>
      <c r="F17">
        <f t="shared" si="3"/>
        <v>28.776078161315315</v>
      </c>
      <c r="G17">
        <f t="shared" si="4"/>
        <v>0.95920260537717772</v>
      </c>
      <c r="H17">
        <f t="shared" si="5"/>
        <v>101360.96866282694</v>
      </c>
      <c r="J17">
        <v>-7</v>
      </c>
      <c r="K17" s="1">
        <f t="shared" si="6"/>
        <v>101360.96866282694</v>
      </c>
      <c r="L17">
        <f t="shared" si="7"/>
        <v>1.0003549831021656</v>
      </c>
    </row>
    <row r="18" spans="2:12" x14ac:dyDescent="0.35">
      <c r="B18">
        <v>-6</v>
      </c>
      <c r="C18">
        <f t="shared" si="0"/>
        <v>0.31041544462778908</v>
      </c>
      <c r="D18">
        <f t="shared" si="1"/>
        <v>-0.31041544462778903</v>
      </c>
      <c r="E18">
        <f t="shared" si="2"/>
        <v>0.62083088925557806</v>
      </c>
      <c r="F18">
        <f t="shared" si="3"/>
        <v>28.043262382979972</v>
      </c>
      <c r="G18">
        <f t="shared" si="4"/>
        <v>0.93477541276599962</v>
      </c>
      <c r="H18">
        <f t="shared" si="5"/>
        <v>101381.78771745967</v>
      </c>
      <c r="J18">
        <v>-6</v>
      </c>
      <c r="K18" s="1">
        <f t="shared" si="6"/>
        <v>101381.78771745967</v>
      </c>
      <c r="L18">
        <f t="shared" si="7"/>
        <v>1.0005604511962465</v>
      </c>
    </row>
    <row r="19" spans="2:12" x14ac:dyDescent="0.35">
      <c r="B19">
        <v>-5</v>
      </c>
      <c r="C19">
        <f t="shared" si="0"/>
        <v>0.316659612583577</v>
      </c>
      <c r="D19">
        <f t="shared" si="1"/>
        <v>-0.316659612583577</v>
      </c>
      <c r="E19">
        <f t="shared" si="2"/>
        <v>0.633319225167154</v>
      </c>
      <c r="F19">
        <f t="shared" si="3"/>
        <v>26.948203970482162</v>
      </c>
      <c r="G19">
        <f t="shared" si="4"/>
        <v>0.89827346568273925</v>
      </c>
      <c r="H19">
        <f t="shared" si="5"/>
        <v>101411.89715138264</v>
      </c>
      <c r="J19">
        <v>-5</v>
      </c>
      <c r="K19" s="1">
        <f t="shared" si="6"/>
        <v>101411.89715138264</v>
      </c>
      <c r="L19">
        <f t="shared" si="7"/>
        <v>1.0008576082051086</v>
      </c>
    </row>
    <row r="20" spans="2:12" x14ac:dyDescent="0.35">
      <c r="B20">
        <v>-4</v>
      </c>
      <c r="C20">
        <f t="shared" si="0"/>
        <v>0.32617877859925831</v>
      </c>
      <c r="D20">
        <f t="shared" si="1"/>
        <v>-0.32617877859925831</v>
      </c>
      <c r="E20">
        <f t="shared" si="2"/>
        <v>0.65235755719851662</v>
      </c>
      <c r="F20">
        <f t="shared" si="3"/>
        <v>25.398248832361212</v>
      </c>
      <c r="G20">
        <f t="shared" si="4"/>
        <v>0.84660829441204088</v>
      </c>
      <c r="H20">
        <f t="shared" si="5"/>
        <v>101452.46447812473</v>
      </c>
      <c r="J20">
        <v>-4</v>
      </c>
      <c r="K20" s="1">
        <f t="shared" si="6"/>
        <v>101452.46447812473</v>
      </c>
      <c r="L20">
        <f t="shared" si="7"/>
        <v>1.0012579765914111</v>
      </c>
    </row>
    <row r="21" spans="2:12" x14ac:dyDescent="0.35">
      <c r="B21">
        <v>-3</v>
      </c>
      <c r="C21">
        <f t="shared" si="0"/>
        <v>0.34006342560708558</v>
      </c>
      <c r="D21">
        <f t="shared" si="1"/>
        <v>-0.34006342560708558</v>
      </c>
      <c r="E21">
        <f t="shared" si="2"/>
        <v>0.68012685121417116</v>
      </c>
      <c r="F21">
        <f t="shared" si="3"/>
        <v>23.366589410946478</v>
      </c>
      <c r="G21">
        <f t="shared" si="4"/>
        <v>0.77888631369821637</v>
      </c>
      <c r="H21">
        <f t="shared" si="5"/>
        <v>101502.00124965011</v>
      </c>
      <c r="J21">
        <v>-3</v>
      </c>
      <c r="K21" s="1">
        <f t="shared" si="6"/>
        <v>101502.00124965011</v>
      </c>
      <c r="L21">
        <f t="shared" si="7"/>
        <v>1.001746866515175</v>
      </c>
    </row>
    <row r="22" spans="2:12" x14ac:dyDescent="0.35">
      <c r="B22">
        <v>-1.6</v>
      </c>
      <c r="C22">
        <f t="shared" si="0"/>
        <v>0.36808632943724739</v>
      </c>
      <c r="D22">
        <f t="shared" si="1"/>
        <v>-0.36808632943724739</v>
      </c>
      <c r="E22">
        <f t="shared" si="2"/>
        <v>0.73617265887449479</v>
      </c>
      <c r="F22">
        <f t="shared" si="3"/>
        <v>19.944162386772454</v>
      </c>
      <c r="G22">
        <f t="shared" si="4"/>
        <v>0.66480541289241557</v>
      </c>
      <c r="H22">
        <f>101325+1/2*($F$9^2-F22^2)</f>
        <v>101576.11519334503</v>
      </c>
      <c r="J22">
        <v>-1.6</v>
      </c>
      <c r="K22" s="1">
        <f t="shared" si="6"/>
        <v>101576.11519334503</v>
      </c>
      <c r="L22">
        <f t="shared" si="7"/>
        <v>1.0024783142693809</v>
      </c>
    </row>
    <row r="23" spans="2:12" x14ac:dyDescent="0.35">
      <c r="B23">
        <v>-1</v>
      </c>
      <c r="C23">
        <f t="shared" si="0"/>
        <v>0.38291368544513288</v>
      </c>
      <c r="D23">
        <f t="shared" si="1"/>
        <v>-0.38291368544513293</v>
      </c>
      <c r="E23">
        <f t="shared" si="2"/>
        <v>0.76582737089026587</v>
      </c>
      <c r="F23">
        <f t="shared" si="3"/>
        <v>18.429493566449125</v>
      </c>
      <c r="G23">
        <f t="shared" si="4"/>
        <v>0.61431645221497122</v>
      </c>
      <c r="H23">
        <f>$H$9+1/2*($F$39^2-F23^2)</f>
        <v>101205.30469436702</v>
      </c>
      <c r="J23">
        <v>-1.6</v>
      </c>
      <c r="K23" s="1">
        <f t="shared" ref="K23:K39" si="8">$H$9+1/2*($F$39^2-F22^2)</f>
        <v>101176.24300426994</v>
      </c>
      <c r="L23">
        <f t="shared" si="7"/>
        <v>0.9985318825982723</v>
      </c>
    </row>
    <row r="24" spans="2:12" x14ac:dyDescent="0.35">
      <c r="B24">
        <v>0</v>
      </c>
      <c r="C24">
        <f t="shared" si="0"/>
        <v>0.40980762113533153</v>
      </c>
      <c r="D24">
        <f t="shared" si="1"/>
        <v>-0.40980762113533153</v>
      </c>
      <c r="E24">
        <f t="shared" si="2"/>
        <v>0.81961524227066307</v>
      </c>
      <c r="F24">
        <f t="shared" si="3"/>
        <v>16.089965642752603</v>
      </c>
      <c r="G24">
        <f>F24/$F$9</f>
        <v>0.53633218809175376</v>
      </c>
      <c r="H24">
        <f t="shared" ref="H24:H38" si="9">$H$9+1/2*($F$39^2-F24^2)</f>
        <v>101245.68431373243</v>
      </c>
      <c r="J24">
        <v>-1</v>
      </c>
      <c r="K24" s="1">
        <f t="shared" si="8"/>
        <v>101205.30469436702</v>
      </c>
      <c r="L24">
        <f t="shared" si="7"/>
        <v>0.99881869917954125</v>
      </c>
    </row>
    <row r="25" spans="2:12" x14ac:dyDescent="0.35">
      <c r="B25">
        <v>1</v>
      </c>
      <c r="C25">
        <f t="shared" si="0"/>
        <v>0.43670155682553025</v>
      </c>
      <c r="D25">
        <f t="shared" si="1"/>
        <v>-0.43670155682553025</v>
      </c>
      <c r="E25">
        <f t="shared" si="2"/>
        <v>0.87340311365106049</v>
      </c>
      <c r="F25">
        <f t="shared" si="3"/>
        <v>14.169211981950525</v>
      </c>
      <c r="G25">
        <f>F25/$F$9</f>
        <v>0.47230706606501777</v>
      </c>
      <c r="H25">
        <f t="shared" si="9"/>
        <v>101274.7445268302</v>
      </c>
      <c r="J25">
        <v>0</v>
      </c>
      <c r="K25" s="1">
        <f t="shared" si="8"/>
        <v>101245.68431373243</v>
      </c>
      <c r="L25">
        <f t="shared" si="7"/>
        <v>0.99921721503806993</v>
      </c>
    </row>
    <row r="26" spans="2:12" x14ac:dyDescent="0.35">
      <c r="B26">
        <v>2</v>
      </c>
      <c r="C26">
        <f t="shared" si="0"/>
        <v>0.46055160685987517</v>
      </c>
      <c r="D26">
        <f t="shared" si="1"/>
        <v>-0.46055160685987517</v>
      </c>
      <c r="E26">
        <f t="shared" si="2"/>
        <v>0.92110321371975035</v>
      </c>
      <c r="F26">
        <f t="shared" si="3"/>
        <v>12.739681610461119</v>
      </c>
      <c r="G26">
        <f t="shared" ref="G26:G38" si="10">F26/$F$9</f>
        <v>0.42465605368203757</v>
      </c>
      <c r="H26">
        <f t="shared" si="9"/>
        <v>101293.97806715696</v>
      </c>
      <c r="J26">
        <v>1</v>
      </c>
      <c r="K26" s="1">
        <f t="shared" si="8"/>
        <v>101274.7445268302</v>
      </c>
      <c r="L26">
        <f t="shared" si="7"/>
        <v>0.99950401704248903</v>
      </c>
    </row>
    <row r="27" spans="2:12" x14ac:dyDescent="0.35">
      <c r="B27">
        <v>3</v>
      </c>
      <c r="C27">
        <f t="shared" si="0"/>
        <v>0.47955181666357755</v>
      </c>
      <c r="D27">
        <f t="shared" si="1"/>
        <v>-0.47955181666357755</v>
      </c>
      <c r="E27">
        <f t="shared" si="2"/>
        <v>0.95910363332715509</v>
      </c>
      <c r="F27">
        <f t="shared" si="3"/>
        <v>11.75016856558309</v>
      </c>
      <c r="G27">
        <f t="shared" si="10"/>
        <v>0.39167228551943656</v>
      </c>
      <c r="H27">
        <f t="shared" si="9"/>
        <v>101306.09458026511</v>
      </c>
      <c r="J27">
        <v>2</v>
      </c>
      <c r="K27" s="1">
        <f t="shared" si="8"/>
        <v>101293.97806715696</v>
      </c>
      <c r="L27">
        <f t="shared" si="7"/>
        <v>0.99969383732698702</v>
      </c>
    </row>
    <row r="28" spans="2:12" x14ac:dyDescent="0.35">
      <c r="B28">
        <v>4</v>
      </c>
      <c r="C28">
        <f t="shared" si="0"/>
        <v>0.49343646367140481</v>
      </c>
      <c r="D28">
        <f t="shared" si="1"/>
        <v>-0.49343646367140481</v>
      </c>
      <c r="E28">
        <f t="shared" si="2"/>
        <v>0.98687292734280962</v>
      </c>
      <c r="F28">
        <f t="shared" si="3"/>
        <v>11.098203883324913</v>
      </c>
      <c r="G28">
        <f t="shared" si="10"/>
        <v>0.36994012944416399</v>
      </c>
      <c r="H28">
        <f t="shared" si="9"/>
        <v>101313.54274620699</v>
      </c>
      <c r="J28">
        <v>3</v>
      </c>
      <c r="K28" s="1">
        <f t="shared" si="8"/>
        <v>101306.09458026511</v>
      </c>
      <c r="L28">
        <f t="shared" si="7"/>
        <v>0.99981341801396606</v>
      </c>
    </row>
    <row r="29" spans="2:12" x14ac:dyDescent="0.35">
      <c r="B29">
        <v>5</v>
      </c>
      <c r="C29">
        <f t="shared" si="0"/>
        <v>0.50295562968708618</v>
      </c>
      <c r="D29">
        <f t="shared" si="1"/>
        <v>-0.50295562968708618</v>
      </c>
      <c r="E29">
        <f t="shared" si="2"/>
        <v>1.0059112593741724</v>
      </c>
      <c r="F29">
        <f t="shared" si="3"/>
        <v>10.682080112549663</v>
      </c>
      <c r="G29">
        <f t="shared" si="10"/>
        <v>0.356069337084989</v>
      </c>
      <c r="H29">
        <f t="shared" si="9"/>
        <v>101318.07439315945</v>
      </c>
      <c r="J29">
        <v>4</v>
      </c>
      <c r="K29" s="1">
        <f t="shared" si="8"/>
        <v>101313.54274620699</v>
      </c>
      <c r="L29">
        <f t="shared" si="7"/>
        <v>0.9998869256965901</v>
      </c>
    </row>
    <row r="30" spans="2:12" x14ac:dyDescent="0.35">
      <c r="B30">
        <v>6</v>
      </c>
      <c r="C30">
        <f t="shared" si="0"/>
        <v>0.50919979764287404</v>
      </c>
      <c r="D30">
        <f t="shared" si="1"/>
        <v>-0.50919979764287404</v>
      </c>
      <c r="E30">
        <f t="shared" si="2"/>
        <v>1.0183995952857481</v>
      </c>
      <c r="F30">
        <f t="shared" si="3"/>
        <v>10.42170398098042</v>
      </c>
      <c r="G30">
        <f t="shared" si="10"/>
        <v>0.34739013269934754</v>
      </c>
      <c r="H30">
        <f t="shared" si="9"/>
        <v>101320.82185399132</v>
      </c>
      <c r="J30">
        <v>5</v>
      </c>
      <c r="K30" s="1">
        <f t="shared" si="8"/>
        <v>101318.07439315945</v>
      </c>
      <c r="L30">
        <f t="shared" si="7"/>
        <v>0.99993164957472935</v>
      </c>
    </row>
    <row r="31" spans="2:12" x14ac:dyDescent="0.35">
      <c r="B31">
        <v>7</v>
      </c>
      <c r="C31">
        <f t="shared" si="0"/>
        <v>0.51317782961271041</v>
      </c>
      <c r="D31">
        <f t="shared" si="1"/>
        <v>-0.51317782961271041</v>
      </c>
      <c r="E31">
        <f t="shared" si="2"/>
        <v>1.0263556592254208</v>
      </c>
      <c r="F31">
        <f t="shared" si="3"/>
        <v>10.260757098734523</v>
      </c>
      <c r="G31">
        <f t="shared" si="10"/>
        <v>0.34202523662448431</v>
      </c>
      <c r="H31">
        <f t="shared" si="9"/>
        <v>101322.4862428053</v>
      </c>
      <c r="J31">
        <v>6</v>
      </c>
      <c r="K31" s="1">
        <f t="shared" si="8"/>
        <v>101320.82185399132</v>
      </c>
      <c r="L31">
        <f t="shared" si="7"/>
        <v>0.99995876490492297</v>
      </c>
    </row>
    <row r="32" spans="2:12" x14ac:dyDescent="0.35">
      <c r="B32">
        <v>8</v>
      </c>
      <c r="C32">
        <f t="shared" si="0"/>
        <v>0.51566519641230735</v>
      </c>
      <c r="D32">
        <f t="shared" si="1"/>
        <v>-0.51566519641230735</v>
      </c>
      <c r="E32">
        <f t="shared" si="2"/>
        <v>1.0313303928246147</v>
      </c>
      <c r="F32">
        <f t="shared" si="3"/>
        <v>10.162008096405479</v>
      </c>
      <c r="G32">
        <f t="shared" si="10"/>
        <v>0.3387336032135162</v>
      </c>
      <c r="H32">
        <f t="shared" si="9"/>
        <v>101323.49460664921</v>
      </c>
      <c r="J32">
        <v>7</v>
      </c>
      <c r="K32" s="1">
        <f t="shared" si="8"/>
        <v>101322.4862428053</v>
      </c>
      <c r="L32">
        <f t="shared" si="7"/>
        <v>0.99997519114537681</v>
      </c>
    </row>
    <row r="33" spans="2:12" x14ac:dyDescent="0.35">
      <c r="B33">
        <v>9</v>
      </c>
      <c r="C33">
        <f t="shared" si="0"/>
        <v>0.51720234220303152</v>
      </c>
      <c r="D33">
        <f t="shared" si="1"/>
        <v>-0.51720234220303152</v>
      </c>
      <c r="E33">
        <f t="shared" si="2"/>
        <v>1.034404684406063</v>
      </c>
      <c r="F33">
        <f t="shared" si="3"/>
        <v>10.101694078682259</v>
      </c>
      <c r="G33">
        <f t="shared" si="10"/>
        <v>0.3367231359560755</v>
      </c>
      <c r="H33">
        <f t="shared" si="9"/>
        <v>101324.10569929528</v>
      </c>
      <c r="J33">
        <v>8</v>
      </c>
      <c r="K33" s="1">
        <f t="shared" si="8"/>
        <v>101323.49460664921</v>
      </c>
      <c r="L33">
        <f t="shared" si="7"/>
        <v>0.99998514292276552</v>
      </c>
    </row>
    <row r="34" spans="2:12" x14ac:dyDescent="0.35">
      <c r="B34">
        <v>10</v>
      </c>
      <c r="C34">
        <f t="shared" si="0"/>
        <v>0.51814539019344497</v>
      </c>
      <c r="D34">
        <f t="shared" si="1"/>
        <v>-0.51814539019344485</v>
      </c>
      <c r="E34">
        <f t="shared" si="2"/>
        <v>1.0362907803868899</v>
      </c>
      <c r="F34">
        <f t="shared" si="3"/>
        <v>10.064956463109546</v>
      </c>
      <c r="G34">
        <f t="shared" si="10"/>
        <v>0.33549854877031837</v>
      </c>
      <c r="H34">
        <f t="shared" si="9"/>
        <v>101324.47613662278</v>
      </c>
      <c r="J34">
        <v>9</v>
      </c>
      <c r="K34" s="1">
        <f t="shared" si="8"/>
        <v>101324.10569929528</v>
      </c>
      <c r="L34">
        <f t="shared" si="7"/>
        <v>0.99999117393827075</v>
      </c>
    </row>
    <row r="35" spans="2:12" x14ac:dyDescent="0.35">
      <c r="B35">
        <v>11</v>
      </c>
      <c r="C35">
        <f t="shared" si="0"/>
        <v>0.51872137799011164</v>
      </c>
      <c r="D35">
        <f t="shared" si="1"/>
        <v>-0.51872137799011164</v>
      </c>
      <c r="E35">
        <f t="shared" si="2"/>
        <v>1.0374427559802233</v>
      </c>
      <c r="F35">
        <f t="shared" si="3"/>
        <v>10.042616634105523</v>
      </c>
      <c r="G35">
        <f t="shared" si="10"/>
        <v>0.33475388780351761</v>
      </c>
      <c r="H35">
        <f t="shared" si="9"/>
        <v>101324.70073649511</v>
      </c>
      <c r="J35">
        <v>10</v>
      </c>
      <c r="K35" s="1">
        <f t="shared" si="8"/>
        <v>101324.47613662278</v>
      </c>
      <c r="L35">
        <f t="shared" si="7"/>
        <v>0.99999482987044441</v>
      </c>
    </row>
    <row r="36" spans="2:12" x14ac:dyDescent="0.35">
      <c r="B36">
        <v>12</v>
      </c>
      <c r="C36">
        <f t="shared" si="0"/>
        <v>0.51907221653707469</v>
      </c>
      <c r="D36">
        <f t="shared" si="1"/>
        <v>-0.51907221653707469</v>
      </c>
      <c r="E36">
        <f t="shared" si="2"/>
        <v>1.0381444330741494</v>
      </c>
      <c r="F36">
        <f t="shared" si="3"/>
        <v>10.029045704236113</v>
      </c>
      <c r="G36">
        <f t="shared" si="10"/>
        <v>0.33430152347453729</v>
      </c>
      <c r="H36">
        <f t="shared" si="9"/>
        <v>101324.83693205609</v>
      </c>
      <c r="J36">
        <v>11</v>
      </c>
      <c r="K36" s="1">
        <f t="shared" si="8"/>
        <v>101324.70073649511</v>
      </c>
      <c r="L36">
        <f t="shared" si="7"/>
        <v>0.99999704649884147</v>
      </c>
    </row>
    <row r="37" spans="2:12" x14ac:dyDescent="0.35">
      <c r="B37">
        <v>13</v>
      </c>
      <c r="C37">
        <f t="shared" si="0"/>
        <v>0.51928555976565738</v>
      </c>
      <c r="D37">
        <f t="shared" si="1"/>
        <v>-0.51928555976565738</v>
      </c>
      <c r="E37">
        <f t="shared" si="2"/>
        <v>1.0385711195313148</v>
      </c>
      <c r="F37">
        <f t="shared" si="3"/>
        <v>10.020806732720601</v>
      </c>
      <c r="G37">
        <f t="shared" si="10"/>
        <v>0.33402689109068689</v>
      </c>
      <c r="H37">
        <f t="shared" si="9"/>
        <v>101324.91952713765</v>
      </c>
      <c r="J37">
        <v>12</v>
      </c>
      <c r="K37" s="1">
        <f t="shared" si="8"/>
        <v>101324.83693205609</v>
      </c>
      <c r="L37">
        <f t="shared" si="7"/>
        <v>0.99999839064452101</v>
      </c>
    </row>
    <row r="38" spans="2:12" x14ac:dyDescent="0.35">
      <c r="B38">
        <v>14</v>
      </c>
      <c r="C38">
        <f t="shared" si="0"/>
        <v>0.51941516154188383</v>
      </c>
      <c r="D38">
        <f t="shared" si="1"/>
        <v>-0.51941516154188383</v>
      </c>
      <c r="E38">
        <f t="shared" si="2"/>
        <v>1.0388303230837677</v>
      </c>
      <c r="F38">
        <f t="shared" si="3"/>
        <v>10.015806677182393</v>
      </c>
      <c r="G38">
        <f t="shared" si="10"/>
        <v>0.33386022257274661</v>
      </c>
      <c r="H38">
        <f t="shared" si="9"/>
        <v>101324.96961922757</v>
      </c>
      <c r="J38">
        <v>13</v>
      </c>
      <c r="K38" s="1">
        <f t="shared" si="8"/>
        <v>101324.91952713765</v>
      </c>
      <c r="L38">
        <f t="shared" si="7"/>
        <v>0.99999920579459811</v>
      </c>
    </row>
    <row r="39" spans="2:12" x14ac:dyDescent="0.35">
      <c r="B39">
        <v>15</v>
      </c>
      <c r="C39">
        <f t="shared" si="0"/>
        <v>0.51949384365639317</v>
      </c>
      <c r="D39">
        <f t="shared" si="1"/>
        <v>-0.51949384365639306</v>
      </c>
      <c r="E39">
        <f t="shared" si="2"/>
        <v>1.0389876873127863</v>
      </c>
      <c r="F39">
        <f t="shared" si="3"/>
        <v>10.012772935097976</v>
      </c>
      <c r="G39">
        <f>F39/$F$9</f>
        <v>0.33375909783659941</v>
      </c>
      <c r="H39">
        <f>$H$9+1/2*($F$39^2-F39^2)</f>
        <v>101325</v>
      </c>
      <c r="J39">
        <v>14</v>
      </c>
      <c r="K39" s="1">
        <f t="shared" si="8"/>
        <v>101324.96961922757</v>
      </c>
      <c r="L39">
        <f t="shared" si="7"/>
        <v>0.99999970016508832</v>
      </c>
    </row>
    <row r="40" spans="2:12" x14ac:dyDescent="0.35">
      <c r="J40">
        <v>15</v>
      </c>
      <c r="K40" s="1">
        <f>$H$9+1/2*($F$39^2-F39^2)</f>
        <v>101325</v>
      </c>
      <c r="L40">
        <f t="shared" si="7"/>
        <v>1</v>
      </c>
    </row>
    <row r="41" spans="2:12" x14ac:dyDescent="0.35">
      <c r="D41">
        <v>-1.6</v>
      </c>
      <c r="E41">
        <f>C22</f>
        <v>0.36808632943724739</v>
      </c>
      <c r="G41">
        <v>-1.6</v>
      </c>
      <c r="H41">
        <v>1.1000000000000001</v>
      </c>
    </row>
    <row r="42" spans="2:12" x14ac:dyDescent="0.35">
      <c r="D42">
        <v>-1.6</v>
      </c>
      <c r="E42">
        <f>D22</f>
        <v>-0.36808632943724739</v>
      </c>
      <c r="G42">
        <v>-1.6</v>
      </c>
      <c r="H42">
        <v>0.9</v>
      </c>
    </row>
    <row r="44" spans="2:12" x14ac:dyDescent="0.35">
      <c r="G44">
        <v>-16</v>
      </c>
      <c r="H44">
        <v>0</v>
      </c>
    </row>
    <row r="45" spans="2:12" x14ac:dyDescent="0.35">
      <c r="G45">
        <v>16</v>
      </c>
      <c r="H45">
        <v>0</v>
      </c>
    </row>
    <row r="47" spans="2:12" x14ac:dyDescent="0.35">
      <c r="G47" s="2">
        <v>-15</v>
      </c>
      <c r="H47">
        <f>C9</f>
        <v>0.30012139861427001</v>
      </c>
      <c r="J47" s="2">
        <v>15</v>
      </c>
      <c r="K47">
        <f>C39</f>
        <v>0.51949384365639317</v>
      </c>
    </row>
    <row r="48" spans="2:12" x14ac:dyDescent="0.35">
      <c r="G48" s="2">
        <v>-15</v>
      </c>
      <c r="H48">
        <f>D9</f>
        <v>-0.30012139861427001</v>
      </c>
      <c r="J48" s="2">
        <v>15</v>
      </c>
      <c r="K48">
        <f>D39</f>
        <v>-0.51949384365639306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E0A5DA-9152-4FD3-A2EF-012ED2D1CE9F}">
  <sheetPr codeName="Sheet3"/>
  <dimension ref="B2:S123"/>
  <sheetViews>
    <sheetView tabSelected="1" zoomScale="55" zoomScaleNormal="55" workbookViewId="0">
      <selection activeCell="F18" sqref="F18"/>
    </sheetView>
  </sheetViews>
  <sheetFormatPr defaultRowHeight="14.5" x14ac:dyDescent="0.35"/>
  <cols>
    <col min="14" max="14" width="12" bestFit="1" customWidth="1"/>
  </cols>
  <sheetData>
    <row r="2" spans="2:4" x14ac:dyDescent="0.35">
      <c r="B2" t="s">
        <v>19</v>
      </c>
      <c r="C2" t="s">
        <v>5</v>
      </c>
      <c r="D2" t="s">
        <v>23</v>
      </c>
    </row>
    <row r="3" spans="2:4" x14ac:dyDescent="0.35">
      <c r="B3">
        <v>0</v>
      </c>
      <c r="C3">
        <f>4*B3*(1-B3)^2</f>
        <v>0</v>
      </c>
      <c r="D3">
        <f>4*B3*(1-B3)</f>
        <v>0</v>
      </c>
    </row>
    <row r="4" spans="2:4" x14ac:dyDescent="0.35">
      <c r="B4">
        <v>0.05</v>
      </c>
      <c r="C4">
        <f t="shared" ref="C4:C13" si="0">4*B4*(1-B4)^2</f>
        <v>0.18049999999999999</v>
      </c>
      <c r="D4">
        <f t="shared" ref="D4:D10" si="1">4*B4*(1-B4)</f>
        <v>0.19</v>
      </c>
    </row>
    <row r="5" spans="2:4" x14ac:dyDescent="0.35">
      <c r="B5">
        <v>0.1</v>
      </c>
      <c r="C5">
        <f t="shared" si="0"/>
        <v>0.32400000000000007</v>
      </c>
      <c r="D5">
        <f t="shared" si="1"/>
        <v>0.36000000000000004</v>
      </c>
    </row>
    <row r="6" spans="2:4" x14ac:dyDescent="0.35">
      <c r="B6">
        <v>0.15</v>
      </c>
      <c r="C6">
        <f t="shared" si="0"/>
        <v>0.43349999999999994</v>
      </c>
      <c r="D6">
        <f t="shared" si="1"/>
        <v>0.51</v>
      </c>
    </row>
    <row r="7" spans="2:4" x14ac:dyDescent="0.35">
      <c r="B7">
        <v>0.2</v>
      </c>
      <c r="C7">
        <f t="shared" si="0"/>
        <v>0.51200000000000012</v>
      </c>
      <c r="D7">
        <f t="shared" si="1"/>
        <v>0.64000000000000012</v>
      </c>
    </row>
    <row r="8" spans="2:4" x14ac:dyDescent="0.35">
      <c r="B8">
        <v>0.25</v>
      </c>
      <c r="C8">
        <f t="shared" si="0"/>
        <v>0.5625</v>
      </c>
      <c r="D8">
        <f t="shared" si="1"/>
        <v>0.75</v>
      </c>
    </row>
    <row r="9" spans="2:4" x14ac:dyDescent="0.35">
      <c r="B9">
        <v>0.3</v>
      </c>
      <c r="C9">
        <f t="shared" si="0"/>
        <v>0.58799999999999986</v>
      </c>
      <c r="D9">
        <f t="shared" si="1"/>
        <v>0.84</v>
      </c>
    </row>
    <row r="10" spans="2:4" x14ac:dyDescent="0.35">
      <c r="B10">
        <v>0.35</v>
      </c>
      <c r="C10">
        <f t="shared" si="0"/>
        <v>0.59150000000000003</v>
      </c>
      <c r="D10">
        <f t="shared" si="1"/>
        <v>0.90999999999999992</v>
      </c>
    </row>
    <row r="11" spans="2:4" x14ac:dyDescent="0.35">
      <c r="B11">
        <v>0.4</v>
      </c>
      <c r="C11">
        <f t="shared" si="0"/>
        <v>0.57599999999999996</v>
      </c>
      <c r="D11">
        <f>0.889-(0.0203-(B11-0.143)^2)/0.6427</f>
        <v>0.96018251128053522</v>
      </c>
    </row>
    <row r="12" spans="2:4" x14ac:dyDescent="0.35">
      <c r="B12">
        <v>0.45</v>
      </c>
      <c r="C12">
        <f t="shared" si="0"/>
        <v>0.5445000000000001</v>
      </c>
      <c r="D12">
        <f>0.889-(0.0203-(B12-0.143)^2)/0.6427</f>
        <v>1.0040599035319746</v>
      </c>
    </row>
    <row r="13" spans="2:4" x14ac:dyDescent="0.35">
      <c r="B13">
        <v>0.5</v>
      </c>
      <c r="C13">
        <f t="shared" si="0"/>
        <v>0.5</v>
      </c>
      <c r="D13">
        <f>0.889-(0.0203-(B13-0.143)^2)/0.6427</f>
        <v>1.0557169752606193</v>
      </c>
    </row>
    <row r="14" spans="2:4" x14ac:dyDescent="0.35">
      <c r="B14">
        <v>0.55000000000000004</v>
      </c>
      <c r="D14">
        <f t="shared" ref="D14:D23" si="2">0.889-(0.0203-(B14-0.143)^2)/0.6427</f>
        <v>1.1151537264664695</v>
      </c>
    </row>
    <row r="15" spans="2:4" x14ac:dyDescent="0.35">
      <c r="B15">
        <v>0.6</v>
      </c>
      <c r="D15">
        <f t="shared" si="2"/>
        <v>1.1823701571495253</v>
      </c>
    </row>
    <row r="16" spans="2:4" x14ac:dyDescent="0.35">
      <c r="B16">
        <v>0.65</v>
      </c>
      <c r="D16">
        <f t="shared" si="2"/>
        <v>1.257366267309787</v>
      </c>
    </row>
    <row r="17" spans="2:19" x14ac:dyDescent="0.35">
      <c r="B17">
        <v>0.7</v>
      </c>
      <c r="D17">
        <f t="shared" si="2"/>
        <v>1.3401420569472537</v>
      </c>
    </row>
    <row r="18" spans="2:19" x14ac:dyDescent="0.35">
      <c r="B18">
        <v>0.75</v>
      </c>
      <c r="D18">
        <f t="shared" si="2"/>
        <v>1.4306975260619264</v>
      </c>
    </row>
    <row r="19" spans="2:19" x14ac:dyDescent="0.35">
      <c r="B19">
        <v>0.8</v>
      </c>
      <c r="D19">
        <f t="shared" si="2"/>
        <v>1.5290326746538043</v>
      </c>
    </row>
    <row r="20" spans="2:19" x14ac:dyDescent="0.35">
      <c r="B20">
        <v>0.85</v>
      </c>
      <c r="D20">
        <f t="shared" si="2"/>
        <v>1.6351475027228877</v>
      </c>
    </row>
    <row r="21" spans="2:19" x14ac:dyDescent="0.35">
      <c r="B21">
        <v>0.9</v>
      </c>
      <c r="D21">
        <f t="shared" si="2"/>
        <v>1.7490420102691768</v>
      </c>
    </row>
    <row r="22" spans="2:19" x14ac:dyDescent="0.35">
      <c r="B22">
        <v>0.95</v>
      </c>
      <c r="D22">
        <f t="shared" si="2"/>
        <v>1.8707161972926714</v>
      </c>
    </row>
    <row r="23" spans="2:19" x14ac:dyDescent="0.35">
      <c r="B23">
        <v>1</v>
      </c>
      <c r="D23">
        <f t="shared" si="2"/>
        <v>2.0001700637933717</v>
      </c>
    </row>
    <row r="24" spans="2:19" x14ac:dyDescent="0.35">
      <c r="I24" s="3" t="s">
        <v>26</v>
      </c>
      <c r="J24" s="3"/>
      <c r="K24" s="3"/>
      <c r="L24" s="3"/>
    </row>
    <row r="25" spans="2:19" x14ac:dyDescent="0.35">
      <c r="I25">
        <v>0.25</v>
      </c>
      <c r="L25">
        <v>1</v>
      </c>
      <c r="O25">
        <v>4</v>
      </c>
      <c r="R25">
        <v>16</v>
      </c>
    </row>
    <row r="26" spans="2:19" x14ac:dyDescent="0.35">
      <c r="B26" t="s">
        <v>24</v>
      </c>
      <c r="C26" t="s">
        <v>25</v>
      </c>
      <c r="D26" t="s">
        <v>5</v>
      </c>
      <c r="H26" t="s">
        <v>27</v>
      </c>
      <c r="I26" t="s">
        <v>19</v>
      </c>
      <c r="J26" t="s">
        <v>28</v>
      </c>
      <c r="K26" t="s">
        <v>27</v>
      </c>
      <c r="L26" t="s">
        <v>19</v>
      </c>
      <c r="M26" t="s">
        <v>28</v>
      </c>
      <c r="N26" t="s">
        <v>27</v>
      </c>
      <c r="O26" t="s">
        <v>19</v>
      </c>
      <c r="P26" t="s">
        <v>28</v>
      </c>
      <c r="Q26" t="s">
        <v>27</v>
      </c>
      <c r="R26" t="s">
        <v>19</v>
      </c>
      <c r="S26" t="s">
        <v>28</v>
      </c>
    </row>
    <row r="27" spans="2:19" x14ac:dyDescent="0.35">
      <c r="B27">
        <v>0.25000099999999997</v>
      </c>
      <c r="C27">
        <f>SQRT((1-B27)*(4*B27-1)^2/(1-3*B27))</f>
        <v>6.9282401808522427E-6</v>
      </c>
      <c r="D27">
        <f>24/C27^2 * (737/729*(B27-$B$27)-970*(B27^2-$B$27^2)/243+20*(B27^3-$B$27^3)/3-136*(B27^4-$B$27^4)/27+64*(B27^5-$B$27^5)/45+4*LN((1-3*B27)/(1-3*$B$27))/729-4/6561*(1/(B27-1/3)-1/($B$27-1/3)))</f>
        <v>0</v>
      </c>
      <c r="H27">
        <f>MIN(MIN(SQRT((1-$B27)*(4*$B27-1)^2/(1-3*$B27)),I$25)/I$25,1)</f>
        <v>2.7712960723408971E-5</v>
      </c>
      <c r="I27">
        <f>IF($H27&lt;1,$B27,I26)</f>
        <v>0.25000099999999997</v>
      </c>
      <c r="J27">
        <f>(1-3*I27)/(4*I27-1)</f>
        <v>62499.250001672204</v>
      </c>
      <c r="K27">
        <f>MIN(MIN(SQRT((1-$B27)*(4*$B27-1)^2/(1-3*$B27)),L$25)/L$25,1)</f>
        <v>6.9282401808522427E-6</v>
      </c>
      <c r="L27">
        <f>IF($K27&lt;1,$B27,L26)</f>
        <v>0.25000099999999997</v>
      </c>
      <c r="M27">
        <f>(1-3*L27)/(4*L27-1)</f>
        <v>62499.250001672204</v>
      </c>
      <c r="N27">
        <f>MIN(MIN(SQRT((1-$B27)*(4*$B27-1)^2/(1-3*$B27)),O$25)/O$25,1)</f>
        <v>1.7320600452130607E-6</v>
      </c>
      <c r="O27">
        <f>IF($N27&lt;1,$B27,O26)</f>
        <v>0.25000099999999997</v>
      </c>
      <c r="P27">
        <f>(1-3*O27)/(4*O27-1)</f>
        <v>62499.250001672204</v>
      </c>
      <c r="Q27">
        <f>MIN(MIN(SQRT((1-$B27)*(4*$B27-1)^2/(1-3*$B27)),R$25)/R$25,1)</f>
        <v>4.3301501130326517E-7</v>
      </c>
      <c r="R27">
        <f>IF($Q27&lt;1,$B27,R26)</f>
        <v>0.25000099999999997</v>
      </c>
      <c r="S27">
        <f>(1-3*R27)/(4*R27-1)</f>
        <v>62499.250001672204</v>
      </c>
    </row>
    <row r="28" spans="2:19" x14ac:dyDescent="0.35">
      <c r="B28">
        <f>B27+0.001</f>
        <v>0.25100099999999997</v>
      </c>
      <c r="C28">
        <f t="shared" ref="C28:C93" si="3">SQRT((1-B28)*(4*B28-1)^2/(1-3*B28))</f>
        <v>6.9725052275100615E-3</v>
      </c>
      <c r="D28">
        <f t="shared" ref="D28:D91" si="4">24/C28^2 * (737/729*(B28-$B$27)-970*(B28^2-$B$27^2)/243+20*(B28^3-$B$27^3)/3-136*(B28^4-$B$27^4)/27+64*(B28^5-$B$27^5)/45+4*LN((1-3*B28)/(1-3*$B$27))/729-4/6561*(1/(B28-1/3)-1/($B$27-1/3)))</f>
        <v>6.0020415400842408E-3</v>
      </c>
      <c r="H28">
        <f t="shared" ref="H28:H91" si="5">MIN(MIN(SQRT((1-$B28)*(4*$B28-1)^2/(1-3*$B28)),I$25)/I$25,1)</f>
        <v>2.7890020910040246E-2</v>
      </c>
      <c r="I28">
        <f t="shared" ref="I28:I91" si="6">IF($H28&lt;1,$B28,I27)</f>
        <v>0.25100099999999997</v>
      </c>
      <c r="J28">
        <f t="shared" ref="J28:J91" si="7">(1-3*I28)/(4*I28-1)</f>
        <v>61.687562437564068</v>
      </c>
      <c r="K28">
        <f t="shared" ref="K28:K91" si="8">MIN(MIN(SQRT((1-$B28)*(4*$B28-1)^2/(1-3*$B28)),L$25)/L$25,1)</f>
        <v>6.9725052275100615E-3</v>
      </c>
      <c r="L28">
        <f t="shared" ref="L28:L91" si="9">IF($K28&lt;1,$B28,L27)</f>
        <v>0.25100099999999997</v>
      </c>
      <c r="M28">
        <f t="shared" ref="M28:M91" si="10">(1-3*L28)/(4*L28-1)</f>
        <v>61.687562437564068</v>
      </c>
      <c r="N28">
        <f t="shared" ref="N28:N91" si="11">MIN(MIN(SQRT((1-$B28)*(4*$B28-1)^2/(1-3*$B28)),O$25)/O$25,1)</f>
        <v>1.7431263068775154E-3</v>
      </c>
      <c r="O28">
        <f>IF($N28&lt;1,$B28,O27)</f>
        <v>0.25100099999999997</v>
      </c>
      <c r="P28">
        <f t="shared" ref="P28:P91" si="12">(1-3*O28)/(4*O28-1)</f>
        <v>61.687562437564068</v>
      </c>
      <c r="Q28">
        <f t="shared" ref="Q28:Q91" si="13">MIN(MIN(SQRT((1-$B28)*(4*$B28-1)^2/(1-3*$B28)),R$25)/R$25,1)</f>
        <v>4.3578157671937884E-4</v>
      </c>
      <c r="R28">
        <f t="shared" ref="R28:R91" si="14">IF($Q28&lt;1,$B28,R27)</f>
        <v>0.25100099999999997</v>
      </c>
      <c r="S28">
        <f t="shared" ref="S28:S91" si="15">(1-3*R28)/(4*R28-1)</f>
        <v>61.687562437564068</v>
      </c>
    </row>
    <row r="29" spans="2:19" x14ac:dyDescent="0.35">
      <c r="B29">
        <f t="shared" ref="B29:B92" si="16">B28+0.001</f>
        <v>0.25200099999999998</v>
      </c>
      <c r="C29">
        <f t="shared" si="3"/>
        <v>1.401410429598012E-2</v>
      </c>
      <c r="D29">
        <f t="shared" si="4"/>
        <v>1.1990382502396597E-2</v>
      </c>
      <c r="H29">
        <f t="shared" si="5"/>
        <v>5.605641718392048E-2</v>
      </c>
      <c r="I29">
        <f t="shared" si="6"/>
        <v>0.25200099999999998</v>
      </c>
      <c r="J29">
        <f t="shared" si="7"/>
        <v>30.484382808596084</v>
      </c>
      <c r="K29">
        <f t="shared" si="8"/>
        <v>1.401410429598012E-2</v>
      </c>
      <c r="L29">
        <f t="shared" si="9"/>
        <v>0.25200099999999998</v>
      </c>
      <c r="M29">
        <f t="shared" si="10"/>
        <v>30.484382808596084</v>
      </c>
      <c r="N29">
        <f t="shared" si="11"/>
        <v>3.50352607399503E-3</v>
      </c>
      <c r="O29">
        <f t="shared" ref="O29:O91" si="17">IF($N29&lt;1,$B29,O28)</f>
        <v>0.25200099999999998</v>
      </c>
      <c r="P29">
        <f t="shared" si="12"/>
        <v>30.484382808596084</v>
      </c>
      <c r="Q29">
        <f t="shared" si="13"/>
        <v>8.758815184987575E-4</v>
      </c>
      <c r="R29">
        <f>IF($Q29&lt;1,$B29,R28)</f>
        <v>0.25200099999999998</v>
      </c>
      <c r="S29">
        <f t="shared" si="15"/>
        <v>30.484382808596084</v>
      </c>
    </row>
    <row r="30" spans="2:19" x14ac:dyDescent="0.35">
      <c r="B30">
        <f t="shared" si="16"/>
        <v>0.25300099999999998</v>
      </c>
      <c r="C30">
        <f t="shared" si="3"/>
        <v>2.1133925822769923E-2</v>
      </c>
      <c r="D30">
        <f t="shared" si="4"/>
        <v>1.7971329580157246E-2</v>
      </c>
      <c r="H30">
        <f t="shared" si="5"/>
        <v>8.4535703291079692E-2</v>
      </c>
      <c r="I30">
        <f t="shared" si="6"/>
        <v>0.25300099999999998</v>
      </c>
      <c r="J30">
        <f t="shared" si="7"/>
        <v>20.076391202932527</v>
      </c>
      <c r="K30">
        <f t="shared" si="8"/>
        <v>2.1133925822769923E-2</v>
      </c>
      <c r="L30">
        <f t="shared" si="9"/>
        <v>0.25300099999999998</v>
      </c>
      <c r="M30">
        <f t="shared" si="10"/>
        <v>20.076391202932527</v>
      </c>
      <c r="N30">
        <f t="shared" si="11"/>
        <v>5.2834814556924807E-3</v>
      </c>
      <c r="O30">
        <f t="shared" si="17"/>
        <v>0.25300099999999998</v>
      </c>
      <c r="P30">
        <f t="shared" si="12"/>
        <v>20.076391202932527</v>
      </c>
      <c r="Q30">
        <f t="shared" si="13"/>
        <v>1.3208703639231202E-3</v>
      </c>
      <c r="R30">
        <f t="shared" si="14"/>
        <v>0.25300099999999998</v>
      </c>
      <c r="S30">
        <f t="shared" si="15"/>
        <v>20.076391202932527</v>
      </c>
    </row>
    <row r="31" spans="2:19" x14ac:dyDescent="0.35">
      <c r="B31">
        <f t="shared" si="16"/>
        <v>0.25400099999999998</v>
      </c>
      <c r="C31">
        <f t="shared" si="3"/>
        <v>2.8334263213399553E-2</v>
      </c>
      <c r="D31">
        <f t="shared" si="4"/>
        <v>2.394519812795121E-2</v>
      </c>
      <c r="H31">
        <f t="shared" si="5"/>
        <v>0.11333705285359821</v>
      </c>
      <c r="I31">
        <f t="shared" si="6"/>
        <v>0.25400099999999998</v>
      </c>
      <c r="J31">
        <f t="shared" si="7"/>
        <v>14.871094726318507</v>
      </c>
      <c r="K31">
        <f t="shared" si="8"/>
        <v>2.8334263213399553E-2</v>
      </c>
      <c r="L31">
        <f t="shared" si="9"/>
        <v>0.25400099999999998</v>
      </c>
      <c r="M31">
        <f t="shared" si="10"/>
        <v>14.871094726318507</v>
      </c>
      <c r="N31">
        <f t="shared" si="11"/>
        <v>7.0835658033498883E-3</v>
      </c>
      <c r="O31">
        <f t="shared" si="17"/>
        <v>0.25400099999999998</v>
      </c>
      <c r="P31">
        <f t="shared" si="12"/>
        <v>14.871094726318507</v>
      </c>
      <c r="Q31">
        <f t="shared" si="13"/>
        <v>1.7708914508374721E-3</v>
      </c>
      <c r="R31">
        <f t="shared" si="14"/>
        <v>0.25400099999999998</v>
      </c>
      <c r="S31">
        <f t="shared" si="15"/>
        <v>14.871094726318507</v>
      </c>
    </row>
    <row r="32" spans="2:19" x14ac:dyDescent="0.35">
      <c r="B32">
        <f t="shared" si="16"/>
        <v>0.25500099999999998</v>
      </c>
      <c r="C32">
        <f t="shared" si="3"/>
        <v>3.5617508100958359E-2</v>
      </c>
      <c r="D32">
        <f t="shared" si="4"/>
        <v>2.9912312501980707E-2</v>
      </c>
      <c r="H32">
        <f t="shared" si="5"/>
        <v>0.14247003240383344</v>
      </c>
      <c r="I32">
        <f t="shared" si="6"/>
        <v>0.25500099999999998</v>
      </c>
      <c r="J32">
        <f t="shared" si="7"/>
        <v>11.747500499900079</v>
      </c>
      <c r="K32">
        <f t="shared" si="8"/>
        <v>3.5617508100958359E-2</v>
      </c>
      <c r="L32">
        <f t="shared" si="9"/>
        <v>0.25500099999999998</v>
      </c>
      <c r="M32">
        <f t="shared" si="10"/>
        <v>11.747500499900079</v>
      </c>
      <c r="N32">
        <f t="shared" si="11"/>
        <v>8.9043770252395897E-3</v>
      </c>
      <c r="O32">
        <f t="shared" si="17"/>
        <v>0.25500099999999998</v>
      </c>
      <c r="P32">
        <f t="shared" si="12"/>
        <v>11.747500499900079</v>
      </c>
      <c r="Q32">
        <f t="shared" si="13"/>
        <v>2.2260942563098974E-3</v>
      </c>
      <c r="R32">
        <f t="shared" si="14"/>
        <v>0.25500099999999998</v>
      </c>
      <c r="S32">
        <f t="shared" si="15"/>
        <v>11.747500499900079</v>
      </c>
    </row>
    <row r="33" spans="2:19" x14ac:dyDescent="0.35">
      <c r="B33">
        <f t="shared" si="16"/>
        <v>0.25600099999999998</v>
      </c>
      <c r="C33">
        <f t="shared" si="3"/>
        <v>4.2986155907975096E-2</v>
      </c>
      <c r="D33">
        <f t="shared" si="4"/>
        <v>3.5873006468691321E-2</v>
      </c>
      <c r="H33">
        <f t="shared" si="5"/>
        <v>0.17194462363190038</v>
      </c>
      <c r="I33">
        <f t="shared" si="6"/>
        <v>0.25600099999999998</v>
      </c>
      <c r="J33">
        <f t="shared" si="7"/>
        <v>9.6649308448592244</v>
      </c>
      <c r="K33">
        <f t="shared" si="8"/>
        <v>4.2986155907975096E-2</v>
      </c>
      <c r="L33">
        <f t="shared" si="9"/>
        <v>0.25600099999999998</v>
      </c>
      <c r="M33">
        <f t="shared" si="10"/>
        <v>9.6649308448592244</v>
      </c>
      <c r="N33">
        <f t="shared" si="11"/>
        <v>1.0746538976993774E-2</v>
      </c>
      <c r="O33">
        <f t="shared" si="17"/>
        <v>0.25600099999999998</v>
      </c>
      <c r="P33">
        <f t="shared" si="12"/>
        <v>9.6649308448592244</v>
      </c>
      <c r="Q33">
        <f t="shared" si="13"/>
        <v>2.6866347442484435E-3</v>
      </c>
      <c r="R33">
        <f t="shared" si="14"/>
        <v>0.25600099999999998</v>
      </c>
      <c r="S33">
        <f t="shared" si="15"/>
        <v>9.6649308448592244</v>
      </c>
    </row>
    <row r="34" spans="2:19" x14ac:dyDescent="0.35">
      <c r="B34">
        <f t="shared" si="16"/>
        <v>0.25700099999999998</v>
      </c>
      <c r="C34">
        <f t="shared" si="3"/>
        <v>5.0442811801355132E-2</v>
      </c>
      <c r="D34">
        <f t="shared" si="4"/>
        <v>4.1827623638037027E-2</v>
      </c>
      <c r="H34">
        <f t="shared" si="5"/>
        <v>0.20177124720542053</v>
      </c>
      <c r="I34">
        <f t="shared" si="6"/>
        <v>0.25700099999999998</v>
      </c>
      <c r="J34">
        <f t="shared" si="7"/>
        <v>8.1772961005570917</v>
      </c>
      <c r="K34">
        <f t="shared" si="8"/>
        <v>5.0442811801355132E-2</v>
      </c>
      <c r="L34">
        <f t="shared" si="9"/>
        <v>0.25700099999999998</v>
      </c>
      <c r="M34">
        <f t="shared" si="10"/>
        <v>8.1772961005570917</v>
      </c>
      <c r="N34">
        <f t="shared" si="11"/>
        <v>1.2610702950338783E-2</v>
      </c>
      <c r="O34">
        <f t="shared" si="17"/>
        <v>0.25700099999999998</v>
      </c>
      <c r="P34">
        <f t="shared" si="12"/>
        <v>8.1772961005570917</v>
      </c>
      <c r="Q34">
        <f t="shared" si="13"/>
        <v>3.1526757375846958E-3</v>
      </c>
      <c r="R34">
        <f t="shared" si="14"/>
        <v>0.25700099999999998</v>
      </c>
      <c r="S34">
        <f t="shared" si="15"/>
        <v>8.1772961005570917</v>
      </c>
    </row>
    <row r="35" spans="2:19" x14ac:dyDescent="0.35">
      <c r="B35">
        <f t="shared" si="16"/>
        <v>0.25800099999999998</v>
      </c>
      <c r="C35">
        <f t="shared" si="3"/>
        <v>5.7990197073804033E-2</v>
      </c>
      <c r="D35">
        <f t="shared" si="4"/>
        <v>4.7776517914767863E-2</v>
      </c>
      <c r="H35">
        <f t="shared" si="5"/>
        <v>0.23196078829521613</v>
      </c>
      <c r="I35">
        <f t="shared" si="6"/>
        <v>0.25800099999999998</v>
      </c>
      <c r="J35">
        <f t="shared" si="7"/>
        <v>7.0615235595550727</v>
      </c>
      <c r="K35">
        <f t="shared" si="8"/>
        <v>5.7990197073804033E-2</v>
      </c>
      <c r="L35">
        <f t="shared" si="9"/>
        <v>0.25800099999999998</v>
      </c>
      <c r="M35">
        <f t="shared" si="10"/>
        <v>7.0615235595550727</v>
      </c>
      <c r="N35">
        <f t="shared" si="11"/>
        <v>1.4497549268451008E-2</v>
      </c>
      <c r="O35">
        <f t="shared" si="17"/>
        <v>0.25800099999999998</v>
      </c>
      <c r="P35">
        <f t="shared" si="12"/>
        <v>7.0615235595550727</v>
      </c>
      <c r="Q35">
        <f t="shared" si="13"/>
        <v>3.624387317112752E-3</v>
      </c>
      <c r="R35">
        <f t="shared" si="14"/>
        <v>0.25800099999999998</v>
      </c>
      <c r="S35">
        <f t="shared" si="15"/>
        <v>7.0615235595550727</v>
      </c>
    </row>
    <row r="36" spans="2:19" x14ac:dyDescent="0.35">
      <c r="B36">
        <f t="shared" si="16"/>
        <v>0.25900099999999998</v>
      </c>
      <c r="C36">
        <f t="shared" si="3"/>
        <v>6.5631155988487289E-2</v>
      </c>
      <c r="D36">
        <f t="shared" si="4"/>
        <v>5.3720053975849405E-2</v>
      </c>
      <c r="H36">
        <f t="shared" si="5"/>
        <v>0.26252462395394915</v>
      </c>
      <c r="I36">
        <f t="shared" si="6"/>
        <v>0.25900099999999998</v>
      </c>
      <c r="J36">
        <f t="shared" si="7"/>
        <v>6.1936729252305458</v>
      </c>
      <c r="K36">
        <f t="shared" si="8"/>
        <v>6.5631155988487289E-2</v>
      </c>
      <c r="L36">
        <f t="shared" si="9"/>
        <v>0.25900099999999998</v>
      </c>
      <c r="M36">
        <f t="shared" si="10"/>
        <v>6.1936729252305458</v>
      </c>
      <c r="N36">
        <f t="shared" si="11"/>
        <v>1.6407788997121822E-2</v>
      </c>
      <c r="O36">
        <f t="shared" si="17"/>
        <v>0.25900099999999998</v>
      </c>
      <c r="P36">
        <f t="shared" si="12"/>
        <v>6.1936729252305458</v>
      </c>
      <c r="Q36">
        <f t="shared" si="13"/>
        <v>4.1019472492804555E-3</v>
      </c>
      <c r="R36">
        <f t="shared" si="14"/>
        <v>0.25900099999999998</v>
      </c>
      <c r="S36">
        <f t="shared" si="15"/>
        <v>6.1936729252305458</v>
      </c>
    </row>
    <row r="37" spans="2:19" x14ac:dyDescent="0.35">
      <c r="B37">
        <f t="shared" si="16"/>
        <v>0.26000099999999998</v>
      </c>
      <c r="C37">
        <f t="shared" si="3"/>
        <v>7.3368663127392195E-2</v>
      </c>
      <c r="D37">
        <f t="shared" si="4"/>
        <v>5.9658607778841841E-2</v>
      </c>
      <c r="H37">
        <f t="shared" si="5"/>
        <v>0.29347465250956878</v>
      </c>
      <c r="I37">
        <f t="shared" si="6"/>
        <v>0.26000099999999998</v>
      </c>
      <c r="J37">
        <f t="shared" si="7"/>
        <v>5.4993750624937601</v>
      </c>
      <c r="K37">
        <f t="shared" si="8"/>
        <v>7.3368663127392195E-2</v>
      </c>
      <c r="L37">
        <f t="shared" si="9"/>
        <v>0.26000099999999998</v>
      </c>
      <c r="M37">
        <f t="shared" si="10"/>
        <v>5.4993750624937601</v>
      </c>
      <c r="N37">
        <f t="shared" si="11"/>
        <v>1.8342165781848049E-2</v>
      </c>
      <c r="O37">
        <f t="shared" si="17"/>
        <v>0.26000099999999998</v>
      </c>
      <c r="P37">
        <f t="shared" si="12"/>
        <v>5.4993750624937601</v>
      </c>
      <c r="Q37">
        <f t="shared" si="13"/>
        <v>4.5855414454620122E-3</v>
      </c>
      <c r="R37">
        <f t="shared" si="14"/>
        <v>0.26000099999999998</v>
      </c>
      <c r="S37">
        <f t="shared" si="15"/>
        <v>5.4993750624937601</v>
      </c>
    </row>
    <row r="38" spans="2:19" x14ac:dyDescent="0.35">
      <c r="B38">
        <f t="shared" si="16"/>
        <v>0.26100099999999998</v>
      </c>
      <c r="C38">
        <f t="shared" si="3"/>
        <v>8.1205831288002364E-2</v>
      </c>
      <c r="D38">
        <f t="shared" si="4"/>
        <v>6.5592567101501562E-2</v>
      </c>
      <c r="H38">
        <f t="shared" si="5"/>
        <v>0.32482332515200946</v>
      </c>
      <c r="I38">
        <f t="shared" si="6"/>
        <v>0.26100099999999998</v>
      </c>
      <c r="J38">
        <f t="shared" si="7"/>
        <v>4.9313016998454788</v>
      </c>
      <c r="K38">
        <f t="shared" si="8"/>
        <v>8.1205831288002364E-2</v>
      </c>
      <c r="L38">
        <f t="shared" si="9"/>
        <v>0.26100099999999998</v>
      </c>
      <c r="M38">
        <f t="shared" si="10"/>
        <v>4.9313016998454788</v>
      </c>
      <c r="N38">
        <f t="shared" si="11"/>
        <v>2.0301457822000591E-2</v>
      </c>
      <c r="O38">
        <f t="shared" si="17"/>
        <v>0.26100099999999998</v>
      </c>
      <c r="P38">
        <f t="shared" si="12"/>
        <v>4.9313016998454788</v>
      </c>
      <c r="Q38">
        <f t="shared" si="13"/>
        <v>5.0753644555001478E-3</v>
      </c>
      <c r="R38">
        <f t="shared" si="14"/>
        <v>0.26100099999999998</v>
      </c>
      <c r="S38">
        <f t="shared" si="15"/>
        <v>4.9313016998454788</v>
      </c>
    </row>
    <row r="39" spans="2:19" x14ac:dyDescent="0.35">
      <c r="B39">
        <f t="shared" si="16"/>
        <v>0.26200099999999998</v>
      </c>
      <c r="C39">
        <f t="shared" si="3"/>
        <v>8.9145919977533322E-2</v>
      </c>
      <c r="D39">
        <f t="shared" si="4"/>
        <v>7.1522332112820386E-2</v>
      </c>
      <c r="H39">
        <f t="shared" si="5"/>
        <v>0.35658367991013329</v>
      </c>
      <c r="I39">
        <f t="shared" si="6"/>
        <v>0.26200099999999998</v>
      </c>
      <c r="J39">
        <f t="shared" si="7"/>
        <v>4.4578993417215287</v>
      </c>
      <c r="K39">
        <f t="shared" si="8"/>
        <v>8.9145919977533322E-2</v>
      </c>
      <c r="L39">
        <f t="shared" si="9"/>
        <v>0.26200099999999998</v>
      </c>
      <c r="M39">
        <f t="shared" si="10"/>
        <v>4.4578993417215287</v>
      </c>
      <c r="N39">
        <f t="shared" si="11"/>
        <v>2.2286479994383331E-2</v>
      </c>
      <c r="O39">
        <f t="shared" si="17"/>
        <v>0.26200099999999998</v>
      </c>
      <c r="P39">
        <f t="shared" si="12"/>
        <v>4.4578993417215287</v>
      </c>
      <c r="Q39">
        <f t="shared" si="13"/>
        <v>5.5716199985958326E-3</v>
      </c>
      <c r="R39">
        <f t="shared" si="14"/>
        <v>0.26200099999999998</v>
      </c>
      <c r="S39">
        <f t="shared" si="15"/>
        <v>4.4578993417215287</v>
      </c>
    </row>
    <row r="40" spans="2:19" x14ac:dyDescent="0.35">
      <c r="B40">
        <f t="shared" si="16"/>
        <v>0.26300099999999998</v>
      </c>
      <c r="C40">
        <f t="shared" si="3"/>
        <v>9.7192344559165714E-2</v>
      </c>
      <c r="D40">
        <f t="shared" si="4"/>
        <v>7.7448315980612747E-2</v>
      </c>
      <c r="H40">
        <f t="shared" si="5"/>
        <v>0.38876937823666285</v>
      </c>
      <c r="I40">
        <f t="shared" si="6"/>
        <v>0.26300099999999998</v>
      </c>
      <c r="J40">
        <f t="shared" si="7"/>
        <v>4.0573225136528031</v>
      </c>
      <c r="K40">
        <f t="shared" si="8"/>
        <v>9.7192344559165714E-2</v>
      </c>
      <c r="L40">
        <f t="shared" si="9"/>
        <v>0.26300099999999998</v>
      </c>
      <c r="M40">
        <f t="shared" si="10"/>
        <v>4.0573225136528031</v>
      </c>
      <c r="N40">
        <f t="shared" si="11"/>
        <v>2.4298086139791428E-2</v>
      </c>
      <c r="O40">
        <f t="shared" si="17"/>
        <v>0.26300099999999998</v>
      </c>
      <c r="P40">
        <f t="shared" si="12"/>
        <v>4.0573225136528031</v>
      </c>
      <c r="Q40">
        <f t="shared" si="13"/>
        <v>6.0745215349478571E-3</v>
      </c>
      <c r="R40">
        <f t="shared" si="14"/>
        <v>0.26300099999999998</v>
      </c>
      <c r="S40">
        <f t="shared" si="15"/>
        <v>4.0573225136528031</v>
      </c>
    </row>
    <row r="41" spans="2:19" x14ac:dyDescent="0.35">
      <c r="B41">
        <f t="shared" si="16"/>
        <v>0.26400099999999999</v>
      </c>
      <c r="C41">
        <f t="shared" si="3"/>
        <v>0.10534868611053594</v>
      </c>
      <c r="D41">
        <f t="shared" si="4"/>
        <v>8.3370945516827388E-2</v>
      </c>
      <c r="H41">
        <f t="shared" si="5"/>
        <v>0.42139474444214375</v>
      </c>
      <c r="I41">
        <f t="shared" si="6"/>
        <v>0.26400099999999999</v>
      </c>
      <c r="J41">
        <f t="shared" si="7"/>
        <v>3.7139668595100384</v>
      </c>
      <c r="K41">
        <f t="shared" si="8"/>
        <v>0.10534868611053594</v>
      </c>
      <c r="L41">
        <f t="shared" si="9"/>
        <v>0.26400099999999999</v>
      </c>
      <c r="M41">
        <f t="shared" si="10"/>
        <v>3.7139668595100384</v>
      </c>
      <c r="N41">
        <f t="shared" si="11"/>
        <v>2.6337171527633985E-2</v>
      </c>
      <c r="O41">
        <f t="shared" si="17"/>
        <v>0.26400099999999999</v>
      </c>
      <c r="P41">
        <f t="shared" si="12"/>
        <v>3.7139668595100384</v>
      </c>
      <c r="Q41">
        <f t="shared" si="13"/>
        <v>6.5842928819084962E-3</v>
      </c>
      <c r="R41">
        <f t="shared" si="14"/>
        <v>0.26400099999999999</v>
      </c>
      <c r="S41">
        <f t="shared" si="15"/>
        <v>3.7139668595100384</v>
      </c>
    </row>
    <row r="42" spans="2:19" x14ac:dyDescent="0.35">
      <c r="B42">
        <f t="shared" si="16"/>
        <v>0.26500099999999999</v>
      </c>
      <c r="C42">
        <f t="shared" si="3"/>
        <v>0.11361870206127829</v>
      </c>
      <c r="D42">
        <f t="shared" si="4"/>
        <v>8.9290661865631976E-2</v>
      </c>
      <c r="H42">
        <f t="shared" si="5"/>
        <v>0.45447480824511316</v>
      </c>
      <c r="I42">
        <f t="shared" si="6"/>
        <v>0.26500099999999999</v>
      </c>
      <c r="J42">
        <f t="shared" si="7"/>
        <v>3.4163889074061777</v>
      </c>
      <c r="K42">
        <f t="shared" si="8"/>
        <v>0.11361870206127829</v>
      </c>
      <c r="L42">
        <f t="shared" si="9"/>
        <v>0.26500099999999999</v>
      </c>
      <c r="M42">
        <f t="shared" si="10"/>
        <v>3.4163889074061777</v>
      </c>
      <c r="N42">
        <f t="shared" si="11"/>
        <v>2.8404675515319572E-2</v>
      </c>
      <c r="O42">
        <f t="shared" si="17"/>
        <v>0.26500099999999999</v>
      </c>
      <c r="P42">
        <f t="shared" si="12"/>
        <v>3.4163889074061777</v>
      </c>
      <c r="Q42">
        <f t="shared" si="13"/>
        <v>7.1011688788298931E-3</v>
      </c>
      <c r="R42">
        <f t="shared" si="14"/>
        <v>0.26500099999999999</v>
      </c>
      <c r="S42">
        <f t="shared" si="15"/>
        <v>3.4163889074061777</v>
      </c>
    </row>
    <row r="43" spans="2:19" x14ac:dyDescent="0.35">
      <c r="B43">
        <f t="shared" si="16"/>
        <v>0.26600099999999999</v>
      </c>
      <c r="C43">
        <f t="shared" si="3"/>
        <v>0.122006337683771</v>
      </c>
      <c r="D43">
        <f t="shared" si="4"/>
        <v>9.5207921233422838E-2</v>
      </c>
      <c r="H43">
        <f t="shared" si="5"/>
        <v>0.48802535073508402</v>
      </c>
      <c r="I43">
        <f t="shared" si="6"/>
        <v>0.26600099999999999</v>
      </c>
      <c r="J43">
        <f t="shared" si="7"/>
        <v>3.1560058746328377</v>
      </c>
      <c r="K43">
        <f t="shared" si="8"/>
        <v>0.122006337683771</v>
      </c>
      <c r="L43">
        <f t="shared" si="9"/>
        <v>0.26600099999999999</v>
      </c>
      <c r="M43">
        <f t="shared" si="10"/>
        <v>3.1560058746328377</v>
      </c>
      <c r="N43">
        <f t="shared" si="11"/>
        <v>3.0501584420942751E-2</v>
      </c>
      <c r="O43">
        <f t="shared" si="17"/>
        <v>0.26600099999999999</v>
      </c>
      <c r="P43">
        <f t="shared" si="12"/>
        <v>3.1560058746328377</v>
      </c>
      <c r="Q43">
        <f t="shared" si="13"/>
        <v>7.6253961052356878E-3</v>
      </c>
      <c r="R43">
        <f t="shared" si="14"/>
        <v>0.26600099999999999</v>
      </c>
      <c r="S43">
        <f t="shared" si="15"/>
        <v>3.1560058746328377</v>
      </c>
    </row>
    <row r="44" spans="2:19" x14ac:dyDescent="0.35">
      <c r="B44">
        <f t="shared" si="16"/>
        <v>0.26700099999999999</v>
      </c>
      <c r="C44">
        <f t="shared" si="3"/>
        <v>0.13051573851952258</v>
      </c>
      <c r="D44">
        <f t="shared" si="4"/>
        <v>0.10112319567015532</v>
      </c>
      <c r="H44">
        <f t="shared" si="5"/>
        <v>0.52206295407809034</v>
      </c>
      <c r="I44">
        <f t="shared" si="6"/>
        <v>0.26700099999999999</v>
      </c>
      <c r="J44">
        <f t="shared" si="7"/>
        <v>2.9262543379801222</v>
      </c>
      <c r="K44">
        <f t="shared" si="8"/>
        <v>0.13051573851952258</v>
      </c>
      <c r="L44">
        <f t="shared" si="9"/>
        <v>0.26700099999999999</v>
      </c>
      <c r="M44">
        <f t="shared" si="10"/>
        <v>2.9262543379801222</v>
      </c>
      <c r="N44">
        <f t="shared" si="11"/>
        <v>3.2628934629880646E-2</v>
      </c>
      <c r="O44">
        <f t="shared" si="17"/>
        <v>0.26700099999999999</v>
      </c>
      <c r="P44">
        <f t="shared" si="12"/>
        <v>2.9262543379801222</v>
      </c>
      <c r="Q44">
        <f t="shared" si="13"/>
        <v>8.1572336574701615E-3</v>
      </c>
      <c r="R44">
        <f t="shared" si="14"/>
        <v>0.26700099999999999</v>
      </c>
      <c r="S44">
        <f t="shared" si="15"/>
        <v>2.9262543379801222</v>
      </c>
    </row>
    <row r="45" spans="2:19" x14ac:dyDescent="0.35">
      <c r="B45">
        <f t="shared" si="16"/>
        <v>0.26800099999999999</v>
      </c>
      <c r="C45">
        <f t="shared" si="3"/>
        <v>0.13915126383299467</v>
      </c>
      <c r="D45">
        <f t="shared" si="4"/>
        <v>0.10703697389996353</v>
      </c>
      <c r="H45">
        <f t="shared" si="5"/>
        <v>0.55660505533197868</v>
      </c>
      <c r="I45">
        <f t="shared" si="6"/>
        <v>0.26800099999999999</v>
      </c>
      <c r="J45">
        <f t="shared" si="7"/>
        <v>2.7220293317037956</v>
      </c>
      <c r="K45">
        <f t="shared" si="8"/>
        <v>0.13915126383299467</v>
      </c>
      <c r="L45">
        <f t="shared" si="9"/>
        <v>0.26800099999999999</v>
      </c>
      <c r="M45">
        <f t="shared" si="10"/>
        <v>2.7220293317037956</v>
      </c>
      <c r="N45">
        <f t="shared" si="11"/>
        <v>3.4787815958248668E-2</v>
      </c>
      <c r="O45">
        <f t="shared" si="17"/>
        <v>0.26800099999999999</v>
      </c>
      <c r="P45">
        <f t="shared" si="12"/>
        <v>2.7220293317037956</v>
      </c>
      <c r="Q45">
        <f t="shared" si="13"/>
        <v>8.6969539895621669E-3</v>
      </c>
      <c r="R45">
        <f t="shared" si="14"/>
        <v>0.26800099999999999</v>
      </c>
      <c r="S45">
        <f t="shared" si="15"/>
        <v>2.7220293317037956</v>
      </c>
    </row>
    <row r="46" spans="2:19" x14ac:dyDescent="0.35">
      <c r="B46">
        <f t="shared" si="16"/>
        <v>0.26900099999999999</v>
      </c>
      <c r="C46">
        <f t="shared" si="3"/>
        <v>0.14791750119523298</v>
      </c>
      <c r="D46">
        <f t="shared" si="4"/>
        <v>0.11294976221004049</v>
      </c>
      <c r="H46">
        <f t="shared" si="5"/>
        <v>0.5916700047809319</v>
      </c>
      <c r="I46">
        <f t="shared" si="6"/>
        <v>0.26900099999999999</v>
      </c>
      <c r="J46">
        <f t="shared" si="7"/>
        <v>2.539300563128259</v>
      </c>
      <c r="K46">
        <f t="shared" si="8"/>
        <v>0.14791750119523298</v>
      </c>
      <c r="L46">
        <f t="shared" si="9"/>
        <v>0.26900099999999999</v>
      </c>
      <c r="M46">
        <f t="shared" si="10"/>
        <v>2.539300563128259</v>
      </c>
      <c r="N46">
        <f t="shared" si="11"/>
        <v>3.6979375298808244E-2</v>
      </c>
      <c r="O46">
        <f t="shared" si="17"/>
        <v>0.26900099999999999</v>
      </c>
      <c r="P46">
        <f t="shared" si="12"/>
        <v>2.539300563128259</v>
      </c>
      <c r="Q46">
        <f t="shared" si="13"/>
        <v>9.244843824702061E-3</v>
      </c>
      <c r="R46">
        <f t="shared" si="14"/>
        <v>0.26900099999999999</v>
      </c>
      <c r="S46">
        <f t="shared" si="15"/>
        <v>2.539300563128259</v>
      </c>
    </row>
    <row r="47" spans="2:19" x14ac:dyDescent="0.35">
      <c r="B47">
        <f t="shared" si="16"/>
        <v>0.27000099999999999</v>
      </c>
      <c r="C47">
        <f t="shared" si="3"/>
        <v>0.15681928231166858</v>
      </c>
      <c r="D47">
        <f t="shared" si="4"/>
        <v>0.11886208539924148</v>
      </c>
      <c r="H47">
        <f t="shared" si="5"/>
        <v>0.62727712924667434</v>
      </c>
      <c r="I47">
        <f t="shared" si="6"/>
        <v>0.27000099999999999</v>
      </c>
      <c r="J47">
        <f t="shared" si="7"/>
        <v>2.3748437578121102</v>
      </c>
      <c r="K47">
        <f t="shared" si="8"/>
        <v>0.15681928231166858</v>
      </c>
      <c r="L47">
        <f t="shared" si="9"/>
        <v>0.27000099999999999</v>
      </c>
      <c r="M47">
        <f t="shared" si="10"/>
        <v>2.3748437578121102</v>
      </c>
      <c r="N47">
        <f t="shared" si="11"/>
        <v>3.9204820577917146E-2</v>
      </c>
      <c r="O47">
        <f t="shared" si="17"/>
        <v>0.27000099999999999</v>
      </c>
      <c r="P47">
        <f t="shared" si="12"/>
        <v>2.3748437578121102</v>
      </c>
      <c r="Q47">
        <f t="shared" si="13"/>
        <v>9.8012051444792865E-3</v>
      </c>
      <c r="R47">
        <f t="shared" si="14"/>
        <v>0.27000099999999999</v>
      </c>
      <c r="S47">
        <f t="shared" si="15"/>
        <v>2.3748437578121102</v>
      </c>
    </row>
    <row r="48" spans="2:19" x14ac:dyDescent="0.35">
      <c r="B48">
        <f t="shared" si="16"/>
        <v>0.27100099999999999</v>
      </c>
      <c r="C48">
        <f t="shared" si="3"/>
        <v>0.16586170022205132</v>
      </c>
      <c r="D48">
        <f t="shared" si="4"/>
        <v>0.12477448779376278</v>
      </c>
      <c r="H48">
        <f t="shared" si="5"/>
        <v>0.66344680088820529</v>
      </c>
      <c r="I48">
        <f t="shared" si="6"/>
        <v>0.27100099999999999</v>
      </c>
      <c r="J48">
        <f t="shared" si="7"/>
        <v>2.2260487595828788</v>
      </c>
      <c r="K48">
        <f t="shared" si="8"/>
        <v>0.16586170022205132</v>
      </c>
      <c r="L48">
        <f t="shared" si="9"/>
        <v>0.27100099999999999</v>
      </c>
      <c r="M48">
        <f t="shared" si="10"/>
        <v>2.2260487595828788</v>
      </c>
      <c r="N48">
        <f t="shared" si="11"/>
        <v>4.1465425055512831E-2</v>
      </c>
      <c r="O48">
        <f t="shared" si="17"/>
        <v>0.27100099999999999</v>
      </c>
      <c r="P48">
        <f t="shared" si="12"/>
        <v>2.2260487595828788</v>
      </c>
      <c r="Q48">
        <f t="shared" si="13"/>
        <v>1.0366356263878208E-2</v>
      </c>
      <c r="R48">
        <f t="shared" si="14"/>
        <v>0.27100099999999999</v>
      </c>
      <c r="S48">
        <f t="shared" si="15"/>
        <v>2.2260487595828788</v>
      </c>
    </row>
    <row r="49" spans="2:19" x14ac:dyDescent="0.35">
      <c r="B49">
        <f t="shared" si="16"/>
        <v>0.27200099999999999</v>
      </c>
      <c r="C49">
        <f t="shared" si="3"/>
        <v>0.17505012801595385</v>
      </c>
      <c r="D49">
        <f t="shared" si="4"/>
        <v>0.13068753433443311</v>
      </c>
      <c r="H49">
        <f t="shared" si="5"/>
        <v>0.70020051206381539</v>
      </c>
      <c r="I49">
        <f t="shared" si="6"/>
        <v>0.27200099999999999</v>
      </c>
      <c r="J49">
        <f t="shared" si="7"/>
        <v>2.0907799645470662</v>
      </c>
      <c r="K49">
        <f t="shared" si="8"/>
        <v>0.17505012801595385</v>
      </c>
      <c r="L49">
        <f t="shared" si="9"/>
        <v>0.27200099999999999</v>
      </c>
      <c r="M49">
        <f t="shared" si="10"/>
        <v>2.0907799645470662</v>
      </c>
      <c r="N49">
        <f t="shared" si="11"/>
        <v>4.3762532003988462E-2</v>
      </c>
      <c r="O49">
        <f t="shared" si="17"/>
        <v>0.27200099999999999</v>
      </c>
      <c r="P49">
        <f t="shared" si="12"/>
        <v>2.0907799645470662</v>
      </c>
      <c r="Q49">
        <f t="shared" si="13"/>
        <v>1.0940633000997116E-2</v>
      </c>
      <c r="R49">
        <f t="shared" si="14"/>
        <v>0.27200099999999999</v>
      </c>
      <c r="S49">
        <f t="shared" si="15"/>
        <v>2.0907799645470662</v>
      </c>
    </row>
    <row r="50" spans="2:19" x14ac:dyDescent="0.35">
      <c r="B50">
        <f t="shared" si="16"/>
        <v>0.27300099999999999</v>
      </c>
      <c r="C50">
        <f t="shared" si="3"/>
        <v>0.18439023922491007</v>
      </c>
      <c r="D50">
        <f t="shared" si="4"/>
        <v>0.13660181174211916</v>
      </c>
      <c r="H50">
        <f t="shared" si="5"/>
        <v>0.7375609568996403</v>
      </c>
      <c r="I50">
        <f t="shared" si="6"/>
        <v>0.27300099999999999</v>
      </c>
      <c r="J50">
        <f t="shared" si="7"/>
        <v>1.9672731620364345</v>
      </c>
      <c r="K50">
        <f t="shared" si="8"/>
        <v>0.18439023922491007</v>
      </c>
      <c r="L50">
        <f t="shared" si="9"/>
        <v>0.27300099999999999</v>
      </c>
      <c r="M50">
        <f t="shared" si="10"/>
        <v>1.9672731620364345</v>
      </c>
      <c r="N50">
        <f t="shared" si="11"/>
        <v>4.6097559806227519E-2</v>
      </c>
      <c r="O50">
        <f t="shared" si="17"/>
        <v>0.27300099999999999</v>
      </c>
      <c r="P50">
        <f t="shared" si="12"/>
        <v>1.9672731620364345</v>
      </c>
      <c r="Q50">
        <f t="shared" si="13"/>
        <v>1.152438995155688E-2</v>
      </c>
      <c r="R50">
        <f t="shared" si="14"/>
        <v>0.27300099999999999</v>
      </c>
      <c r="S50">
        <f t="shared" si="15"/>
        <v>1.9672731620364345</v>
      </c>
    </row>
    <row r="51" spans="2:19" x14ac:dyDescent="0.35">
      <c r="B51">
        <f t="shared" si="16"/>
        <v>0.27400099999999999</v>
      </c>
      <c r="C51">
        <f t="shared" si="3"/>
        <v>0.19388803007238917</v>
      </c>
      <c r="D51">
        <f t="shared" si="4"/>
        <v>0.14251792976857733</v>
      </c>
      <c r="H51">
        <f t="shared" si="5"/>
        <v>0.77555212028955667</v>
      </c>
      <c r="I51">
        <f t="shared" si="6"/>
        <v>0.27400099999999999</v>
      </c>
      <c r="J51">
        <f t="shared" si="7"/>
        <v>1.8540581642431566</v>
      </c>
      <c r="K51">
        <f t="shared" si="8"/>
        <v>0.19388803007238917</v>
      </c>
      <c r="L51">
        <f t="shared" si="9"/>
        <v>0.27400099999999999</v>
      </c>
      <c r="M51">
        <f t="shared" si="10"/>
        <v>1.8540581642431566</v>
      </c>
      <c r="N51">
        <f t="shared" si="11"/>
        <v>4.8472007518097292E-2</v>
      </c>
      <c r="O51">
        <f t="shared" si="17"/>
        <v>0.27400099999999999</v>
      </c>
      <c r="P51">
        <f t="shared" si="12"/>
        <v>1.8540581642431566</v>
      </c>
      <c r="Q51">
        <f t="shared" si="13"/>
        <v>1.2118001879524323E-2</v>
      </c>
      <c r="R51">
        <f t="shared" si="14"/>
        <v>0.27400099999999999</v>
      </c>
      <c r="S51">
        <f t="shared" si="15"/>
        <v>1.8540581642431566</v>
      </c>
    </row>
    <row r="52" spans="2:19" x14ac:dyDescent="0.35">
      <c r="B52">
        <f t="shared" si="16"/>
        <v>0.275001</v>
      </c>
      <c r="C52">
        <f t="shared" si="3"/>
        <v>0.20354984378583602</v>
      </c>
      <c r="D52">
        <f t="shared" si="4"/>
        <v>0.14843652253995535</v>
      </c>
      <c r="H52">
        <f t="shared" si="5"/>
        <v>0.81419937514334406</v>
      </c>
      <c r="I52">
        <f t="shared" si="6"/>
        <v>0.275001</v>
      </c>
      <c r="J52">
        <f t="shared" si="7"/>
        <v>1.7499000039998409</v>
      </c>
      <c r="K52">
        <f t="shared" si="8"/>
        <v>0.20354984378583602</v>
      </c>
      <c r="L52">
        <f t="shared" si="9"/>
        <v>0.275001</v>
      </c>
      <c r="M52">
        <f t="shared" si="10"/>
        <v>1.7499000039998409</v>
      </c>
      <c r="N52">
        <f t="shared" si="11"/>
        <v>5.0887460946459004E-2</v>
      </c>
      <c r="O52">
        <f t="shared" si="17"/>
        <v>0.275001</v>
      </c>
      <c r="P52">
        <f t="shared" si="12"/>
        <v>1.7499000039998409</v>
      </c>
      <c r="Q52">
        <f t="shared" si="13"/>
        <v>1.2721865236614751E-2</v>
      </c>
      <c r="R52">
        <f t="shared" si="14"/>
        <v>0.275001</v>
      </c>
      <c r="S52">
        <f t="shared" si="15"/>
        <v>1.7499000039998409</v>
      </c>
    </row>
    <row r="53" spans="2:19" x14ac:dyDescent="0.35">
      <c r="B53">
        <f t="shared" si="16"/>
        <v>0.276001</v>
      </c>
      <c r="C53">
        <f t="shared" si="3"/>
        <v>0.2133823972014372</v>
      </c>
      <c r="D53">
        <f t="shared" si="4"/>
        <v>0.15435825000177145</v>
      </c>
      <c r="H53">
        <f t="shared" si="5"/>
        <v>0.85352958880574881</v>
      </c>
      <c r="I53">
        <f t="shared" si="6"/>
        <v>0.276001</v>
      </c>
      <c r="J53">
        <f t="shared" si="7"/>
        <v>1.6537537017807005</v>
      </c>
      <c r="K53">
        <f t="shared" si="8"/>
        <v>0.2133823972014372</v>
      </c>
      <c r="L53">
        <f t="shared" si="9"/>
        <v>0.276001</v>
      </c>
      <c r="M53">
        <f t="shared" si="10"/>
        <v>1.6537537017807005</v>
      </c>
      <c r="N53">
        <f t="shared" si="11"/>
        <v>5.33455993003593E-2</v>
      </c>
      <c r="O53">
        <f t="shared" si="17"/>
        <v>0.276001</v>
      </c>
      <c r="P53">
        <f t="shared" si="12"/>
        <v>1.6537537017807005</v>
      </c>
      <c r="Q53">
        <f t="shared" si="13"/>
        <v>1.3336399825089825E-2</v>
      </c>
      <c r="R53">
        <f t="shared" si="14"/>
        <v>0.276001</v>
      </c>
      <c r="S53">
        <f t="shared" si="15"/>
        <v>1.6537537017807005</v>
      </c>
    </row>
    <row r="54" spans="2:19" x14ac:dyDescent="0.35">
      <c r="B54">
        <f t="shared" si="16"/>
        <v>0.277001</v>
      </c>
      <c r="C54">
        <f t="shared" si="3"/>
        <v>0.2233928099226283</v>
      </c>
      <c r="D54">
        <f t="shared" si="4"/>
        <v>0.16028379947498381</v>
      </c>
      <c r="H54">
        <f t="shared" si="5"/>
        <v>0.89357123969051322</v>
      </c>
      <c r="I54">
        <f t="shared" si="6"/>
        <v>0.277001</v>
      </c>
      <c r="J54">
        <f t="shared" si="7"/>
        <v>1.5647290841079968</v>
      </c>
      <c r="K54">
        <f t="shared" si="8"/>
        <v>0.2233928099226283</v>
      </c>
      <c r="L54">
        <f t="shared" si="9"/>
        <v>0.277001</v>
      </c>
      <c r="M54">
        <f t="shared" si="10"/>
        <v>1.5647290841079968</v>
      </c>
      <c r="N54">
        <f t="shared" si="11"/>
        <v>5.5848202480657076E-2</v>
      </c>
      <c r="O54">
        <f t="shared" si="17"/>
        <v>0.277001</v>
      </c>
      <c r="P54">
        <f t="shared" si="12"/>
        <v>1.5647290841079968</v>
      </c>
      <c r="Q54">
        <f t="shared" si="13"/>
        <v>1.3962050620164269E-2</v>
      </c>
      <c r="R54">
        <f t="shared" si="14"/>
        <v>0.277001</v>
      </c>
      <c r="S54">
        <f t="shared" si="15"/>
        <v>1.5647290841079968</v>
      </c>
    </row>
    <row r="55" spans="2:19" x14ac:dyDescent="0.35">
      <c r="B55">
        <f t="shared" si="16"/>
        <v>0.278001</v>
      </c>
      <c r="C55">
        <f t="shared" si="3"/>
        <v>0.23358863632835669</v>
      </c>
      <c r="D55">
        <f t="shared" si="4"/>
        <v>0.16621388733310016</v>
      </c>
      <c r="H55">
        <f t="shared" si="5"/>
        <v>0.93435454531342677</v>
      </c>
      <c r="I55">
        <f t="shared" si="6"/>
        <v>0.278001</v>
      </c>
      <c r="J55">
        <f t="shared" si="7"/>
        <v>1.482063140602121</v>
      </c>
      <c r="K55">
        <f t="shared" si="8"/>
        <v>0.23358863632835669</v>
      </c>
      <c r="L55">
        <f t="shared" si="9"/>
        <v>0.278001</v>
      </c>
      <c r="M55">
        <f t="shared" si="10"/>
        <v>1.482063140602121</v>
      </c>
      <c r="N55">
        <f t="shared" si="11"/>
        <v>5.8397159082089173E-2</v>
      </c>
      <c r="O55">
        <f t="shared" si="17"/>
        <v>0.278001</v>
      </c>
      <c r="P55">
        <f t="shared" si="12"/>
        <v>1.482063140602121</v>
      </c>
      <c r="Q55">
        <f t="shared" si="13"/>
        <v>1.4599289770522293E-2</v>
      </c>
      <c r="R55">
        <f t="shared" si="14"/>
        <v>0.278001</v>
      </c>
      <c r="S55">
        <f t="shared" si="15"/>
        <v>1.482063140602121</v>
      </c>
    </row>
    <row r="56" spans="2:19" x14ac:dyDescent="0.35">
      <c r="B56">
        <f t="shared" si="16"/>
        <v>0.279001</v>
      </c>
      <c r="C56">
        <f t="shared" si="3"/>
        <v>0.24397790076751066</v>
      </c>
      <c r="D56">
        <f t="shared" si="4"/>
        <v>0.17214926081284265</v>
      </c>
      <c r="H56">
        <f t="shared" si="5"/>
        <v>0.97591160307004265</v>
      </c>
      <c r="I56">
        <f t="shared" si="6"/>
        <v>0.279001</v>
      </c>
      <c r="J56">
        <f t="shared" si="7"/>
        <v>1.4050981000655156</v>
      </c>
      <c r="K56">
        <f t="shared" si="8"/>
        <v>0.24397790076751066</v>
      </c>
      <c r="L56">
        <f t="shared" si="9"/>
        <v>0.279001</v>
      </c>
      <c r="M56">
        <f t="shared" si="10"/>
        <v>1.4050981000655156</v>
      </c>
      <c r="N56">
        <f t="shared" si="11"/>
        <v>6.0994475191877666E-2</v>
      </c>
      <c r="O56">
        <f t="shared" si="17"/>
        <v>0.279001</v>
      </c>
      <c r="P56">
        <f t="shared" si="12"/>
        <v>1.4050981000655156</v>
      </c>
      <c r="Q56">
        <f t="shared" si="13"/>
        <v>1.5248618797969416E-2</v>
      </c>
      <c r="R56">
        <f t="shared" si="14"/>
        <v>0.279001</v>
      </c>
      <c r="S56">
        <f t="shared" si="15"/>
        <v>1.4050981000655156</v>
      </c>
    </row>
    <row r="57" spans="2:19" x14ac:dyDescent="0.35">
      <c r="B57">
        <f t="shared" si="16"/>
        <v>0.280001</v>
      </c>
      <c r="C57">
        <f t="shared" si="3"/>
        <v>0.25456913632272238</v>
      </c>
      <c r="D57">
        <f t="shared" si="4"/>
        <v>0.17809069997082225</v>
      </c>
      <c r="H57">
        <f t="shared" si="5"/>
        <v>1</v>
      </c>
      <c r="I57">
        <f t="shared" si="6"/>
        <v>0.279001</v>
      </c>
      <c r="J57">
        <f t="shared" si="7"/>
        <v>1.4050981000655156</v>
      </c>
      <c r="K57">
        <f t="shared" si="8"/>
        <v>0.25456913632272238</v>
      </c>
      <c r="L57">
        <f t="shared" si="9"/>
        <v>0.280001</v>
      </c>
      <c r="M57">
        <f t="shared" si="10"/>
        <v>1.3332638912036261</v>
      </c>
      <c r="N57">
        <f t="shared" si="11"/>
        <v>6.3642284080680595E-2</v>
      </c>
      <c r="O57">
        <f t="shared" si="17"/>
        <v>0.280001</v>
      </c>
      <c r="P57">
        <f t="shared" si="12"/>
        <v>1.3332638912036261</v>
      </c>
      <c r="Q57">
        <f t="shared" si="13"/>
        <v>1.5910571020170149E-2</v>
      </c>
      <c r="R57">
        <f t="shared" si="14"/>
        <v>0.280001</v>
      </c>
      <c r="S57">
        <f t="shared" si="15"/>
        <v>1.3332638912036261</v>
      </c>
    </row>
    <row r="58" spans="2:19" x14ac:dyDescent="0.35">
      <c r="B58">
        <f t="shared" si="16"/>
        <v>0.281001</v>
      </c>
      <c r="C58">
        <f t="shared" si="3"/>
        <v>0.26537142758105253</v>
      </c>
      <c r="D58">
        <f t="shared" si="4"/>
        <v>0.18403901980133786</v>
      </c>
      <c r="H58">
        <f t="shared" si="5"/>
        <v>1</v>
      </c>
      <c r="I58">
        <f t="shared" si="6"/>
        <v>0.279001</v>
      </c>
      <c r="J58">
        <f t="shared" si="7"/>
        <v>1.4050981000655156</v>
      </c>
      <c r="K58">
        <f t="shared" si="8"/>
        <v>0.26537142758105253</v>
      </c>
      <c r="L58">
        <f t="shared" si="9"/>
        <v>0.281001</v>
      </c>
      <c r="M58">
        <f t="shared" si="10"/>
        <v>1.2660639979355508</v>
      </c>
      <c r="N58">
        <f t="shared" si="11"/>
        <v>6.6342856895263133E-2</v>
      </c>
      <c r="O58">
        <f t="shared" si="17"/>
        <v>0.281001</v>
      </c>
      <c r="P58">
        <f t="shared" si="12"/>
        <v>1.2660639979355508</v>
      </c>
      <c r="Q58">
        <f t="shared" si="13"/>
        <v>1.6585714223815783E-2</v>
      </c>
      <c r="R58">
        <f t="shared" si="14"/>
        <v>0.281001</v>
      </c>
      <c r="S58">
        <f t="shared" si="15"/>
        <v>1.2660639979355508</v>
      </c>
    </row>
    <row r="59" spans="2:19" x14ac:dyDescent="0.35">
      <c r="B59">
        <f t="shared" si="16"/>
        <v>0.282001</v>
      </c>
      <c r="C59">
        <f t="shared" si="3"/>
        <v>0.27639445791229322</v>
      </c>
      <c r="D59">
        <f t="shared" si="4"/>
        <v>0.18999507253136919</v>
      </c>
      <c r="H59">
        <f t="shared" si="5"/>
        <v>1</v>
      </c>
      <c r="I59">
        <f t="shared" si="6"/>
        <v>0.279001</v>
      </c>
      <c r="J59">
        <f t="shared" si="7"/>
        <v>1.4050981000655156</v>
      </c>
      <c r="K59">
        <f t="shared" si="8"/>
        <v>0.27639445791229322</v>
      </c>
      <c r="L59">
        <f t="shared" si="9"/>
        <v>0.282001</v>
      </c>
      <c r="M59">
        <f t="shared" si="10"/>
        <v>1.2030639667510385</v>
      </c>
      <c r="N59">
        <f t="shared" si="11"/>
        <v>6.9098614478073306E-2</v>
      </c>
      <c r="O59">
        <f t="shared" si="17"/>
        <v>0.282001</v>
      </c>
      <c r="P59">
        <f t="shared" si="12"/>
        <v>1.2030639667510385</v>
      </c>
      <c r="Q59">
        <f t="shared" si="13"/>
        <v>1.7274653619518326E-2</v>
      </c>
      <c r="R59">
        <f t="shared" si="14"/>
        <v>0.282001</v>
      </c>
      <c r="S59">
        <f t="shared" si="15"/>
        <v>1.2030639667510385</v>
      </c>
    </row>
    <row r="60" spans="2:19" x14ac:dyDescent="0.35">
      <c r="B60">
        <f t="shared" si="16"/>
        <v>0.283001</v>
      </c>
      <c r="C60">
        <f t="shared" si="3"/>
        <v>0.28764856182940579</v>
      </c>
      <c r="D60">
        <f t="shared" si="4"/>
        <v>0.19595975011143255</v>
      </c>
      <c r="H60">
        <f t="shared" si="5"/>
        <v>1</v>
      </c>
      <c r="I60">
        <f t="shared" si="6"/>
        <v>0.279001</v>
      </c>
      <c r="J60">
        <f t="shared" si="7"/>
        <v>1.4050981000655156</v>
      </c>
      <c r="K60">
        <f t="shared" si="8"/>
        <v>0.28764856182940579</v>
      </c>
      <c r="L60">
        <f t="shared" si="9"/>
        <v>0.283001</v>
      </c>
      <c r="M60">
        <f t="shared" si="10"/>
        <v>1.1438820035756494</v>
      </c>
      <c r="N60">
        <f t="shared" si="11"/>
        <v>7.1912140457351448E-2</v>
      </c>
      <c r="O60">
        <f t="shared" si="17"/>
        <v>0.283001</v>
      </c>
      <c r="P60">
        <f t="shared" si="12"/>
        <v>1.1438820035756494</v>
      </c>
      <c r="Q60">
        <f t="shared" si="13"/>
        <v>1.7978035114337862E-2</v>
      </c>
      <c r="R60">
        <f t="shared" si="14"/>
        <v>0.283001</v>
      </c>
      <c r="S60">
        <f t="shared" si="15"/>
        <v>1.1438820035756494</v>
      </c>
    </row>
    <row r="61" spans="2:19" x14ac:dyDescent="0.35">
      <c r="B61">
        <f t="shared" si="16"/>
        <v>0.284001</v>
      </c>
      <c r="C61">
        <f t="shared" si="3"/>
        <v>0.29914478309200121</v>
      </c>
      <c r="D61">
        <f t="shared" si="4"/>
        <v>0.20193398692306724</v>
      </c>
      <c r="H61">
        <f t="shared" si="5"/>
        <v>1</v>
      </c>
      <c r="I61">
        <f t="shared" si="6"/>
        <v>0.279001</v>
      </c>
      <c r="J61">
        <f t="shared" si="7"/>
        <v>1.4050981000655156</v>
      </c>
      <c r="K61">
        <f t="shared" si="8"/>
        <v>0.29914478309200121</v>
      </c>
      <c r="L61">
        <f t="shared" si="9"/>
        <v>0.284001</v>
      </c>
      <c r="M61">
        <f t="shared" si="10"/>
        <v>1.088181229963824</v>
      </c>
      <c r="N61">
        <f t="shared" si="11"/>
        <v>7.4786195773000302E-2</v>
      </c>
      <c r="O61">
        <f t="shared" si="17"/>
        <v>0.284001</v>
      </c>
      <c r="P61">
        <f t="shared" si="12"/>
        <v>1.088181229963824</v>
      </c>
      <c r="Q61">
        <f t="shared" si="13"/>
        <v>1.8696548943250076E-2</v>
      </c>
      <c r="R61">
        <f t="shared" si="14"/>
        <v>0.284001</v>
      </c>
      <c r="S61">
        <f t="shared" si="15"/>
        <v>1.088181229963824</v>
      </c>
    </row>
    <row r="62" spans="2:19" x14ac:dyDescent="0.35">
      <c r="B62">
        <f t="shared" si="16"/>
        <v>0.285001</v>
      </c>
      <c r="C62">
        <f t="shared" si="3"/>
        <v>0.3108949393151843</v>
      </c>
      <c r="D62">
        <f t="shared" si="4"/>
        <v>0.20791876272609189</v>
      </c>
      <c r="H62">
        <f t="shared" si="5"/>
        <v>1</v>
      </c>
      <c r="I62">
        <f t="shared" si="6"/>
        <v>0.279001</v>
      </c>
      <c r="J62">
        <f t="shared" si="7"/>
        <v>1.4050981000655156</v>
      </c>
      <c r="K62">
        <f t="shared" si="8"/>
        <v>0.3108949393151843</v>
      </c>
      <c r="L62">
        <f t="shared" si="9"/>
        <v>0.285001</v>
      </c>
      <c r="M62">
        <f t="shared" si="10"/>
        <v>1.0356632667638068</v>
      </c>
      <c r="N62">
        <f t="shared" si="11"/>
        <v>7.7723734828796076E-2</v>
      </c>
      <c r="O62">
        <f t="shared" si="17"/>
        <v>0.285001</v>
      </c>
      <c r="P62">
        <f t="shared" si="12"/>
        <v>1.0356632667638068</v>
      </c>
      <c r="Q62">
        <f t="shared" si="13"/>
        <v>1.9430933707199019E-2</v>
      </c>
      <c r="R62">
        <f t="shared" si="14"/>
        <v>0.285001</v>
      </c>
      <c r="S62">
        <f t="shared" si="15"/>
        <v>1.0356632667638068</v>
      </c>
    </row>
    <row r="63" spans="2:19" x14ac:dyDescent="0.35">
      <c r="B63">
        <f t="shared" si="16"/>
        <v>0.28600100000000001</v>
      </c>
      <c r="C63">
        <f t="shared" si="3"/>
        <v>0.32291169396555819</v>
      </c>
      <c r="D63">
        <f t="shared" si="4"/>
        <v>0.21391510587238394</v>
      </c>
      <c r="H63">
        <f t="shared" si="5"/>
        <v>1</v>
      </c>
      <c r="I63">
        <f t="shared" si="6"/>
        <v>0.279001</v>
      </c>
      <c r="J63">
        <f t="shared" si="7"/>
        <v>1.4050981000655156</v>
      </c>
      <c r="K63">
        <f t="shared" si="8"/>
        <v>0.32291169396555819</v>
      </c>
      <c r="L63">
        <f t="shared" si="9"/>
        <v>0.28600100000000001</v>
      </c>
      <c r="M63">
        <f t="shared" si="10"/>
        <v>0.98606288714202317</v>
      </c>
      <c r="N63">
        <f t="shared" si="11"/>
        <v>8.0727923491389547E-2</v>
      </c>
      <c r="O63">
        <f t="shared" si="17"/>
        <v>0.28600100000000001</v>
      </c>
      <c r="P63">
        <f t="shared" si="12"/>
        <v>0.98606288714202317</v>
      </c>
      <c r="Q63">
        <f t="shared" si="13"/>
        <v>2.0181980872847387E-2</v>
      </c>
      <c r="R63">
        <f t="shared" si="14"/>
        <v>0.28600100000000001</v>
      </c>
      <c r="S63">
        <f t="shared" si="15"/>
        <v>0.98606288714202317</v>
      </c>
    </row>
    <row r="64" spans="2:19" x14ac:dyDescent="0.35">
      <c r="B64">
        <f t="shared" si="16"/>
        <v>0.28700100000000001</v>
      </c>
      <c r="C64">
        <f t="shared" si="3"/>
        <v>0.33520863676733254</v>
      </c>
      <c r="D64">
        <f t="shared" si="4"/>
        <v>0.21992409681594161</v>
      </c>
      <c r="H64">
        <f t="shared" si="5"/>
        <v>1</v>
      </c>
      <c r="I64">
        <f t="shared" si="6"/>
        <v>0.279001</v>
      </c>
      <c r="J64">
        <f t="shared" si="7"/>
        <v>1.4050981000655156</v>
      </c>
      <c r="K64">
        <f t="shared" si="8"/>
        <v>0.33520863676733254</v>
      </c>
      <c r="L64">
        <f t="shared" si="9"/>
        <v>0.28700100000000001</v>
      </c>
      <c r="M64">
        <f t="shared" si="10"/>
        <v>0.93914353666117145</v>
      </c>
      <c r="N64">
        <f t="shared" si="11"/>
        <v>8.3802159191833134E-2</v>
      </c>
      <c r="O64">
        <f t="shared" si="17"/>
        <v>0.28700100000000001</v>
      </c>
      <c r="P64">
        <f t="shared" si="12"/>
        <v>0.93914353666117145</v>
      </c>
      <c r="Q64">
        <f t="shared" si="13"/>
        <v>2.0950539797958283E-2</v>
      </c>
      <c r="R64">
        <f t="shared" si="14"/>
        <v>0.28700100000000001</v>
      </c>
      <c r="S64">
        <f t="shared" si="15"/>
        <v>0.93914353666117145</v>
      </c>
    </row>
    <row r="65" spans="2:19" x14ac:dyDescent="0.35">
      <c r="B65">
        <f t="shared" si="16"/>
        <v>0.28800100000000001</v>
      </c>
      <c r="C65">
        <f t="shared" si="3"/>
        <v>0.34780037370886818</v>
      </c>
      <c r="D65">
        <f t="shared" si="4"/>
        <v>0.22594687195337473</v>
      </c>
      <c r="H65">
        <f t="shared" si="5"/>
        <v>1</v>
      </c>
      <c r="I65">
        <f t="shared" si="6"/>
        <v>0.279001</v>
      </c>
      <c r="J65">
        <f t="shared" si="7"/>
        <v>1.4050981000655156</v>
      </c>
      <c r="K65">
        <f t="shared" si="8"/>
        <v>0.34780037370886818</v>
      </c>
      <c r="L65">
        <f t="shared" si="9"/>
        <v>0.28800100000000001</v>
      </c>
      <c r="M65">
        <f t="shared" si="10"/>
        <v>0.89469356069577055</v>
      </c>
      <c r="N65">
        <f t="shared" si="11"/>
        <v>8.6950093427217046E-2</v>
      </c>
      <c r="O65">
        <f t="shared" si="17"/>
        <v>0.28800100000000001</v>
      </c>
      <c r="P65">
        <f t="shared" si="12"/>
        <v>0.89469356069577055</v>
      </c>
      <c r="Q65">
        <f t="shared" si="13"/>
        <v>2.1737523356804261E-2</v>
      </c>
      <c r="R65">
        <f t="shared" si="14"/>
        <v>0.28800100000000001</v>
      </c>
      <c r="S65">
        <f t="shared" si="15"/>
        <v>0.89469356069577055</v>
      </c>
    </row>
    <row r="66" spans="2:19" x14ac:dyDescent="0.35">
      <c r="B66">
        <f t="shared" si="16"/>
        <v>0.28900100000000001</v>
      </c>
      <c r="C66">
        <f t="shared" si="3"/>
        <v>0.36070262803912018</v>
      </c>
      <c r="D66">
        <f t="shared" si="4"/>
        <v>0.23198462783339943</v>
      </c>
      <c r="H66">
        <f t="shared" si="5"/>
        <v>1</v>
      </c>
      <c r="I66">
        <f t="shared" si="6"/>
        <v>0.279001</v>
      </c>
      <c r="J66">
        <f t="shared" si="7"/>
        <v>1.4050981000655156</v>
      </c>
      <c r="K66">
        <f t="shared" si="8"/>
        <v>0.36070262803912018</v>
      </c>
      <c r="L66">
        <f t="shared" si="9"/>
        <v>0.28900100000000001</v>
      </c>
      <c r="M66">
        <f t="shared" si="10"/>
        <v>0.85252301223045568</v>
      </c>
      <c r="N66">
        <f t="shared" si="11"/>
        <v>9.0175657009780044E-2</v>
      </c>
      <c r="O66">
        <f t="shared" si="17"/>
        <v>0.28900100000000001</v>
      </c>
      <c r="P66">
        <f t="shared" si="12"/>
        <v>0.85252301223045568</v>
      </c>
      <c r="Q66">
        <f t="shared" si="13"/>
        <v>2.2543914252445011E-2</v>
      </c>
      <c r="R66">
        <f t="shared" si="14"/>
        <v>0.28900100000000001</v>
      </c>
      <c r="S66">
        <f t="shared" si="15"/>
        <v>0.85252301223045568</v>
      </c>
    </row>
    <row r="67" spans="2:19" x14ac:dyDescent="0.35">
      <c r="B67">
        <f t="shared" si="16"/>
        <v>0.29000100000000001</v>
      </c>
      <c r="C67">
        <f t="shared" si="3"/>
        <v>0.37393235388128532</v>
      </c>
      <c r="D67">
        <f t="shared" si="4"/>
        <v>0.23803862577984175</v>
      </c>
      <c r="H67">
        <f t="shared" si="5"/>
        <v>1</v>
      </c>
      <c r="I67">
        <f t="shared" si="6"/>
        <v>0.279001</v>
      </c>
      <c r="J67">
        <f t="shared" si="7"/>
        <v>1.4050981000655156</v>
      </c>
      <c r="K67">
        <f t="shared" si="8"/>
        <v>0.37393235388128532</v>
      </c>
      <c r="L67">
        <f t="shared" si="9"/>
        <v>0.29000100000000001</v>
      </c>
      <c r="M67">
        <f t="shared" si="10"/>
        <v>0.81246093847653744</v>
      </c>
      <c r="N67">
        <f t="shared" si="11"/>
        <v>9.3483088470321329E-2</v>
      </c>
      <c r="O67">
        <f t="shared" si="17"/>
        <v>0.29000100000000001</v>
      </c>
      <c r="P67">
        <f t="shared" si="12"/>
        <v>0.81246093847653744</v>
      </c>
      <c r="Q67">
        <f t="shared" si="13"/>
        <v>2.3370772117580332E-2</v>
      </c>
      <c r="R67">
        <f t="shared" si="14"/>
        <v>0.29000100000000001</v>
      </c>
      <c r="S67">
        <f t="shared" si="15"/>
        <v>0.81246093847653744</v>
      </c>
    </row>
    <row r="68" spans="2:19" x14ac:dyDescent="0.35">
      <c r="B68">
        <f t="shared" si="16"/>
        <v>0.29100100000000001</v>
      </c>
      <c r="C68">
        <f t="shared" si="3"/>
        <v>0.38750786437604368</v>
      </c>
      <c r="D68">
        <f t="shared" si="4"/>
        <v>0.24411019697846587</v>
      </c>
      <c r="H68">
        <f t="shared" si="5"/>
        <v>1</v>
      </c>
      <c r="I68">
        <f t="shared" si="6"/>
        <v>0.279001</v>
      </c>
      <c r="J68">
        <f t="shared" si="7"/>
        <v>1.4050981000655156</v>
      </c>
      <c r="K68">
        <f t="shared" si="8"/>
        <v>0.38750786437604368</v>
      </c>
      <c r="L68">
        <f t="shared" si="9"/>
        <v>0.29100100000000001</v>
      </c>
      <c r="M68">
        <f t="shared" si="10"/>
        <v>0.77435306455940101</v>
      </c>
      <c r="N68">
        <f t="shared" si="11"/>
        <v>9.6876966094010919E-2</v>
      </c>
      <c r="O68">
        <f t="shared" si="17"/>
        <v>0.29100100000000001</v>
      </c>
      <c r="P68">
        <f t="shared" si="12"/>
        <v>0.77435306455940101</v>
      </c>
      <c r="Q68">
        <f t="shared" si="13"/>
        <v>2.421924152350273E-2</v>
      </c>
      <c r="R68">
        <f t="shared" si="14"/>
        <v>0.29100100000000001</v>
      </c>
      <c r="S68">
        <f t="shared" si="15"/>
        <v>0.77435306455940101</v>
      </c>
    </row>
    <row r="69" spans="2:19" x14ac:dyDescent="0.35">
      <c r="B69">
        <f t="shared" si="16"/>
        <v>0.29200100000000001</v>
      </c>
      <c r="C69">
        <f t="shared" si="3"/>
        <v>0.40144897660995627</v>
      </c>
      <c r="D69">
        <f t="shared" si="4"/>
        <v>0.2502007480860961</v>
      </c>
      <c r="H69">
        <f t="shared" si="5"/>
        <v>1</v>
      </c>
      <c r="I69">
        <f t="shared" si="6"/>
        <v>0.279001</v>
      </c>
      <c r="J69">
        <f t="shared" si="7"/>
        <v>1.4050981000655156</v>
      </c>
      <c r="K69">
        <f t="shared" si="8"/>
        <v>0.40144897660995627</v>
      </c>
      <c r="L69">
        <f t="shared" si="9"/>
        <v>0.29200100000000001</v>
      </c>
      <c r="M69">
        <f t="shared" si="10"/>
        <v>0.73805980809980642</v>
      </c>
      <c r="N69">
        <f t="shared" si="11"/>
        <v>0.10036224415248907</v>
      </c>
      <c r="O69">
        <f t="shared" si="17"/>
        <v>0.29200100000000001</v>
      </c>
      <c r="P69">
        <f t="shared" si="12"/>
        <v>0.73805980809980642</v>
      </c>
      <c r="Q69">
        <f t="shared" si="13"/>
        <v>2.5090561038122267E-2</v>
      </c>
      <c r="R69">
        <f t="shared" si="14"/>
        <v>0.29200100000000001</v>
      </c>
      <c r="S69">
        <f t="shared" si="15"/>
        <v>0.73805980809980642</v>
      </c>
    </row>
    <row r="70" spans="2:19" x14ac:dyDescent="0.35">
      <c r="B70">
        <f t="shared" si="16"/>
        <v>0.29300100000000001</v>
      </c>
      <c r="C70">
        <f t="shared" si="3"/>
        <v>0.41577717599929936</v>
      </c>
      <c r="D70">
        <f t="shared" si="4"/>
        <v>0.2563117674287142</v>
      </c>
      <c r="H70">
        <f t="shared" si="5"/>
        <v>1</v>
      </c>
      <c r="I70">
        <f t="shared" si="6"/>
        <v>0.279001</v>
      </c>
      <c r="J70">
        <f t="shared" si="7"/>
        <v>1.4050981000655156</v>
      </c>
      <c r="K70">
        <f t="shared" si="8"/>
        <v>0.41577717599929936</v>
      </c>
      <c r="L70">
        <f t="shared" si="9"/>
        <v>0.29300100000000001</v>
      </c>
      <c r="M70">
        <f t="shared" si="10"/>
        <v>0.70345457082393426</v>
      </c>
      <c r="N70">
        <f t="shared" si="11"/>
        <v>0.10394429399982484</v>
      </c>
      <c r="O70">
        <f t="shared" si="17"/>
        <v>0.29300100000000001</v>
      </c>
      <c r="P70">
        <f t="shared" si="12"/>
        <v>0.70345457082393426</v>
      </c>
      <c r="Q70">
        <f t="shared" si="13"/>
        <v>2.598607349995621E-2</v>
      </c>
      <c r="R70">
        <f t="shared" si="14"/>
        <v>0.29300100000000001</v>
      </c>
      <c r="S70">
        <f t="shared" si="15"/>
        <v>0.70345457082393426</v>
      </c>
    </row>
    <row r="71" spans="2:19" x14ac:dyDescent="0.35">
      <c r="B71">
        <f t="shared" si="16"/>
        <v>0.29400100000000001</v>
      </c>
      <c r="C71">
        <f t="shared" si="3"/>
        <v>0.43051580330310496</v>
      </c>
      <c r="D71">
        <f t="shared" si="4"/>
        <v>0.26244483186612638</v>
      </c>
      <c r="H71">
        <f t="shared" si="5"/>
        <v>1</v>
      </c>
      <c r="I71">
        <f t="shared" si="6"/>
        <v>0.279001</v>
      </c>
      <c r="J71">
        <f t="shared" si="7"/>
        <v>1.4050981000655156</v>
      </c>
      <c r="K71">
        <f t="shared" si="8"/>
        <v>0.43051580330310496</v>
      </c>
      <c r="L71">
        <f t="shared" si="9"/>
        <v>0.29400100000000001</v>
      </c>
      <c r="M71">
        <f t="shared" si="10"/>
        <v>0.67042226313038267</v>
      </c>
      <c r="N71">
        <f t="shared" si="11"/>
        <v>0.10762895082577624</v>
      </c>
      <c r="O71">
        <f t="shared" si="17"/>
        <v>0.29400100000000001</v>
      </c>
      <c r="P71">
        <f t="shared" si="12"/>
        <v>0.67042226313038267</v>
      </c>
      <c r="Q71">
        <f t="shared" si="13"/>
        <v>2.690723770644406E-2</v>
      </c>
      <c r="R71">
        <f t="shared" si="14"/>
        <v>0.29400100000000001</v>
      </c>
      <c r="S71">
        <f t="shared" si="15"/>
        <v>0.67042226313038267</v>
      </c>
    </row>
    <row r="72" spans="2:19" x14ac:dyDescent="0.35">
      <c r="B72">
        <f t="shared" si="16"/>
        <v>0.29500100000000001</v>
      </c>
      <c r="C72">
        <f t="shared" si="3"/>
        <v>0.44569026805311979</v>
      </c>
      <c r="D72">
        <f t="shared" si="4"/>
        <v>0.26860161441279723</v>
      </c>
      <c r="H72">
        <f t="shared" si="5"/>
        <v>1</v>
      </c>
      <c r="I72">
        <f t="shared" si="6"/>
        <v>0.279001</v>
      </c>
      <c r="J72">
        <f t="shared" si="7"/>
        <v>1.4050981000655156</v>
      </c>
      <c r="K72">
        <f t="shared" si="8"/>
        <v>0.44569026805311979</v>
      </c>
      <c r="L72">
        <f t="shared" si="9"/>
        <v>0.29500100000000001</v>
      </c>
      <c r="M72">
        <f t="shared" si="10"/>
        <v>0.6388580253772137</v>
      </c>
      <c r="N72">
        <f t="shared" si="11"/>
        <v>0.11142256701327995</v>
      </c>
      <c r="O72">
        <f t="shared" si="17"/>
        <v>0.29500100000000001</v>
      </c>
      <c r="P72">
        <f t="shared" si="12"/>
        <v>0.6388580253772137</v>
      </c>
      <c r="Q72">
        <f t="shared" si="13"/>
        <v>2.7855641753319987E-2</v>
      </c>
      <c r="R72">
        <f t="shared" si="14"/>
        <v>0.29500100000000001</v>
      </c>
      <c r="S72">
        <f t="shared" si="15"/>
        <v>0.6388580253772137</v>
      </c>
    </row>
    <row r="73" spans="2:19" x14ac:dyDescent="0.35">
      <c r="B73">
        <f t="shared" si="16"/>
        <v>0.29600100000000001</v>
      </c>
      <c r="C73">
        <f t="shared" si="3"/>
        <v>0.46132829294074479</v>
      </c>
      <c r="D73">
        <f t="shared" si="4"/>
        <v>0.27478389271923792</v>
      </c>
      <c r="H73">
        <f t="shared" si="5"/>
        <v>1</v>
      </c>
      <c r="I73">
        <f t="shared" si="6"/>
        <v>0.279001</v>
      </c>
      <c r="J73">
        <f t="shared" si="7"/>
        <v>1.4050981000655156</v>
      </c>
      <c r="K73">
        <f t="shared" si="8"/>
        <v>0.46132829294074479</v>
      </c>
      <c r="L73">
        <f t="shared" si="9"/>
        <v>0.29600100000000001</v>
      </c>
      <c r="M73">
        <f t="shared" si="10"/>
        <v>0.60866611595400033</v>
      </c>
      <c r="N73">
        <f t="shared" si="11"/>
        <v>0.1153320732351862</v>
      </c>
      <c r="O73">
        <f t="shared" si="17"/>
        <v>0.29600100000000001</v>
      </c>
      <c r="P73">
        <f t="shared" si="12"/>
        <v>0.60866611595400033</v>
      </c>
      <c r="Q73">
        <f t="shared" si="13"/>
        <v>2.8833018308796549E-2</v>
      </c>
      <c r="R73">
        <f t="shared" si="14"/>
        <v>0.29600100000000001</v>
      </c>
      <c r="S73">
        <f t="shared" si="15"/>
        <v>0.60866611595400033</v>
      </c>
    </row>
    <row r="74" spans="2:19" x14ac:dyDescent="0.35">
      <c r="B74">
        <f t="shared" si="16"/>
        <v>0.29700100000000001</v>
      </c>
      <c r="C74">
        <f t="shared" si="3"/>
        <v>0.47746019462749772</v>
      </c>
      <c r="D74">
        <f t="shared" si="4"/>
        <v>0.28099355853577268</v>
      </c>
      <c r="H74">
        <f t="shared" si="5"/>
        <v>1</v>
      </c>
      <c r="I74">
        <f t="shared" si="6"/>
        <v>0.279001</v>
      </c>
      <c r="J74">
        <f t="shared" si="7"/>
        <v>1.4050981000655156</v>
      </c>
      <c r="K74">
        <f t="shared" si="8"/>
        <v>0.47746019462749772</v>
      </c>
      <c r="L74">
        <f t="shared" si="9"/>
        <v>0.29700100000000001</v>
      </c>
      <c r="M74">
        <f t="shared" si="10"/>
        <v>0.5797589412991212</v>
      </c>
      <c r="N74">
        <f t="shared" si="11"/>
        <v>0.11936504865687443</v>
      </c>
      <c r="O74">
        <f t="shared" si="17"/>
        <v>0.29700100000000001</v>
      </c>
      <c r="P74">
        <f t="shared" si="12"/>
        <v>0.5797589412991212</v>
      </c>
      <c r="Q74">
        <f t="shared" si="13"/>
        <v>2.9841262164218608E-2</v>
      </c>
      <c r="R74">
        <f t="shared" si="14"/>
        <v>0.29700100000000001</v>
      </c>
      <c r="S74">
        <f t="shared" si="15"/>
        <v>0.5797589412991212</v>
      </c>
    </row>
    <row r="75" spans="2:19" x14ac:dyDescent="0.35">
      <c r="B75">
        <f t="shared" si="16"/>
        <v>0.29800100000000002</v>
      </c>
      <c r="C75">
        <f t="shared" si="3"/>
        <v>0.49411920759264238</v>
      </c>
      <c r="D75">
        <f t="shared" si="4"/>
        <v>0.28723262830147767</v>
      </c>
      <c r="H75">
        <f t="shared" si="5"/>
        <v>1</v>
      </c>
      <c r="I75">
        <f t="shared" si="6"/>
        <v>0.279001</v>
      </c>
      <c r="J75">
        <f t="shared" si="7"/>
        <v>1.4050981000655156</v>
      </c>
      <c r="K75">
        <f t="shared" si="8"/>
        <v>0.49411920759264238</v>
      </c>
      <c r="L75">
        <f t="shared" si="9"/>
        <v>0.29800100000000002</v>
      </c>
      <c r="M75">
        <f t="shared" si="10"/>
        <v>0.55205620716235004</v>
      </c>
      <c r="N75">
        <f t="shared" si="11"/>
        <v>0.1235298018981606</v>
      </c>
      <c r="O75">
        <f t="shared" si="17"/>
        <v>0.29800100000000002</v>
      </c>
      <c r="P75">
        <f t="shared" si="12"/>
        <v>0.55205620716235004</v>
      </c>
      <c r="Q75">
        <f t="shared" si="13"/>
        <v>3.0882450474540149E-2</v>
      </c>
      <c r="R75">
        <f t="shared" si="14"/>
        <v>0.29800100000000002</v>
      </c>
      <c r="S75">
        <f t="shared" si="15"/>
        <v>0.55205620716235004</v>
      </c>
    </row>
    <row r="76" spans="2:19" x14ac:dyDescent="0.35">
      <c r="B76">
        <f t="shared" si="16"/>
        <v>0.29900100000000002</v>
      </c>
      <c r="C76">
        <f t="shared" si="3"/>
        <v>0.51134185905965801</v>
      </c>
      <c r="D76">
        <f t="shared" si="4"/>
        <v>0.29350325502647123</v>
      </c>
      <c r="H76">
        <f t="shared" si="5"/>
        <v>1</v>
      </c>
      <c r="I76">
        <f t="shared" si="6"/>
        <v>0.279001</v>
      </c>
      <c r="J76">
        <f t="shared" si="7"/>
        <v>1.4050981000655156</v>
      </c>
      <c r="K76">
        <f t="shared" si="8"/>
        <v>0.51134185905965801</v>
      </c>
      <c r="L76">
        <f t="shared" si="9"/>
        <v>0.29900100000000002</v>
      </c>
      <c r="M76">
        <f t="shared" si="10"/>
        <v>0.52548417379237145</v>
      </c>
      <c r="N76">
        <f t="shared" si="11"/>
        <v>0.1278354647649145</v>
      </c>
      <c r="O76">
        <f t="shared" si="17"/>
        <v>0.29900100000000002</v>
      </c>
      <c r="P76">
        <f t="shared" si="12"/>
        <v>0.52548417379237145</v>
      </c>
      <c r="Q76">
        <f t="shared" si="13"/>
        <v>3.1958866191228626E-2</v>
      </c>
      <c r="R76">
        <f t="shared" si="14"/>
        <v>0.29900100000000002</v>
      </c>
      <c r="S76">
        <f t="shared" si="15"/>
        <v>0.52548417379237145</v>
      </c>
    </row>
    <row r="77" spans="2:19" x14ac:dyDescent="0.35">
      <c r="B77">
        <f t="shared" si="16"/>
        <v>0.30000100000000002</v>
      </c>
      <c r="C77">
        <f t="shared" si="3"/>
        <v>0.52916840483160033</v>
      </c>
      <c r="D77">
        <f t="shared" si="4"/>
        <v>0.29980774166607876</v>
      </c>
      <c r="H77">
        <f t="shared" si="5"/>
        <v>1</v>
      </c>
      <c r="I77">
        <f t="shared" si="6"/>
        <v>0.279001</v>
      </c>
      <c r="J77">
        <f t="shared" si="7"/>
        <v>1.4050981000655156</v>
      </c>
      <c r="K77">
        <f t="shared" si="8"/>
        <v>0.52916840483160033</v>
      </c>
      <c r="L77">
        <f t="shared" si="9"/>
        <v>0.30000100000000002</v>
      </c>
      <c r="M77">
        <f t="shared" si="10"/>
        <v>0.49997500049998927</v>
      </c>
      <c r="N77">
        <f t="shared" si="11"/>
        <v>0.13229210120790008</v>
      </c>
      <c r="O77">
        <f t="shared" si="17"/>
        <v>0.30000100000000002</v>
      </c>
      <c r="P77">
        <f t="shared" si="12"/>
        <v>0.49997500049998927</v>
      </c>
      <c r="Q77">
        <f t="shared" si="13"/>
        <v>3.307302530197502E-2</v>
      </c>
      <c r="R77">
        <f t="shared" si="14"/>
        <v>0.30000100000000002</v>
      </c>
      <c r="S77">
        <f t="shared" si="15"/>
        <v>0.49997500049998927</v>
      </c>
    </row>
    <row r="78" spans="2:19" x14ac:dyDescent="0.35">
      <c r="B78">
        <f t="shared" si="16"/>
        <v>0.30100100000000002</v>
      </c>
      <c r="C78">
        <f t="shared" si="3"/>
        <v>0.5476433381187702</v>
      </c>
      <c r="D78">
        <f t="shared" si="4"/>
        <v>0.30614855622281678</v>
      </c>
      <c r="H78">
        <f t="shared" si="5"/>
        <v>1</v>
      </c>
      <c r="I78">
        <f t="shared" si="6"/>
        <v>0.279001</v>
      </c>
      <c r="J78">
        <f t="shared" si="7"/>
        <v>1.4050981000655156</v>
      </c>
      <c r="K78">
        <f t="shared" si="8"/>
        <v>0.5476433381187702</v>
      </c>
      <c r="L78">
        <f t="shared" si="9"/>
        <v>0.30100100000000002</v>
      </c>
      <c r="M78">
        <f t="shared" si="10"/>
        <v>0.4754661673300522</v>
      </c>
      <c r="N78">
        <f t="shared" si="11"/>
        <v>0.13691083452969255</v>
      </c>
      <c r="O78">
        <f t="shared" si="17"/>
        <v>0.30100100000000002</v>
      </c>
      <c r="P78">
        <f t="shared" si="12"/>
        <v>0.4754661673300522</v>
      </c>
      <c r="Q78">
        <f t="shared" si="13"/>
        <v>3.4227708632423137E-2</v>
      </c>
      <c r="R78">
        <f t="shared" si="14"/>
        <v>0.30100100000000002</v>
      </c>
      <c r="S78">
        <f t="shared" si="15"/>
        <v>0.4754661673300522</v>
      </c>
    </row>
    <row r="79" spans="2:19" x14ac:dyDescent="0.35">
      <c r="B79">
        <f t="shared" si="16"/>
        <v>0.30200100000000002</v>
      </c>
      <c r="C79">
        <f t="shared" si="3"/>
        <v>0.56681598630017171</v>
      </c>
      <c r="D79">
        <f t="shared" si="4"/>
        <v>0.31252834885755071</v>
      </c>
      <c r="H79">
        <f t="shared" si="5"/>
        <v>1</v>
      </c>
      <c r="I79">
        <f t="shared" si="6"/>
        <v>0.279001</v>
      </c>
      <c r="J79">
        <f t="shared" si="7"/>
        <v>1.4050981000655156</v>
      </c>
      <c r="K79">
        <f t="shared" si="8"/>
        <v>0.56681598630017171</v>
      </c>
      <c r="L79">
        <f t="shared" si="9"/>
        <v>0.30200100000000002</v>
      </c>
      <c r="M79">
        <f t="shared" si="10"/>
        <v>0.45189996346224037</v>
      </c>
      <c r="N79">
        <f t="shared" si="11"/>
        <v>0.14170399657504293</v>
      </c>
      <c r="O79">
        <f t="shared" si="17"/>
        <v>0.30200100000000002</v>
      </c>
      <c r="P79">
        <f t="shared" si="12"/>
        <v>0.45189996346224037</v>
      </c>
      <c r="Q79">
        <f t="shared" si="13"/>
        <v>3.5425999143760732E-2</v>
      </c>
      <c r="R79">
        <f t="shared" si="14"/>
        <v>0.30200100000000002</v>
      </c>
      <c r="S79">
        <f t="shared" si="15"/>
        <v>0.45189996346224037</v>
      </c>
    </row>
    <row r="80" spans="2:19" x14ac:dyDescent="0.35">
      <c r="B80">
        <f t="shared" si="16"/>
        <v>0.30300100000000002</v>
      </c>
      <c r="C80">
        <f t="shared" si="3"/>
        <v>0.58674121421022918</v>
      </c>
      <c r="D80">
        <f t="shared" si="4"/>
        <v>0.31894997134720443</v>
      </c>
      <c r="H80">
        <f t="shared" si="5"/>
        <v>1</v>
      </c>
      <c r="I80">
        <f t="shared" si="6"/>
        <v>0.279001</v>
      </c>
      <c r="J80">
        <f t="shared" si="7"/>
        <v>1.4050981000655156</v>
      </c>
      <c r="K80">
        <f t="shared" si="8"/>
        <v>0.58674121421022918</v>
      </c>
      <c r="L80">
        <f t="shared" si="9"/>
        <v>0.30300100000000002</v>
      </c>
      <c r="M80">
        <f t="shared" si="10"/>
        <v>0.42922303352766911</v>
      </c>
      <c r="N80">
        <f t="shared" si="11"/>
        <v>0.14668530355255729</v>
      </c>
      <c r="O80">
        <f t="shared" si="17"/>
        <v>0.30300100000000002</v>
      </c>
      <c r="P80">
        <f t="shared" si="12"/>
        <v>0.42922303352766911</v>
      </c>
      <c r="Q80">
        <f t="shared" si="13"/>
        <v>3.6671325888139324E-2</v>
      </c>
      <c r="R80">
        <f t="shared" si="14"/>
        <v>0.30300100000000002</v>
      </c>
      <c r="S80">
        <f t="shared" si="15"/>
        <v>0.42922303352766911</v>
      </c>
    </row>
    <row r="81" spans="2:19" x14ac:dyDescent="0.35">
      <c r="B81">
        <f t="shared" si="16"/>
        <v>0.30400100000000002</v>
      </c>
      <c r="C81">
        <f t="shared" si="3"/>
        <v>0.60748025723808941</v>
      </c>
      <c r="D81">
        <f t="shared" si="4"/>
        <v>0.3254164992956195</v>
      </c>
      <c r="H81">
        <f t="shared" si="5"/>
        <v>1</v>
      </c>
      <c r="I81">
        <f t="shared" si="6"/>
        <v>0.279001</v>
      </c>
      <c r="J81">
        <f t="shared" si="7"/>
        <v>1.4050981000655156</v>
      </c>
      <c r="K81">
        <f t="shared" si="8"/>
        <v>0.60748025723808941</v>
      </c>
      <c r="L81">
        <f t="shared" si="9"/>
        <v>0.30400100000000002</v>
      </c>
      <c r="M81">
        <f t="shared" si="10"/>
        <v>0.40738597433380791</v>
      </c>
      <c r="N81">
        <f t="shared" si="11"/>
        <v>0.15187006430952235</v>
      </c>
      <c r="O81">
        <f t="shared" si="17"/>
        <v>0.30400100000000002</v>
      </c>
      <c r="P81">
        <f t="shared" si="12"/>
        <v>0.40738597433380791</v>
      </c>
      <c r="Q81">
        <f t="shared" si="13"/>
        <v>3.7967516077380588E-2</v>
      </c>
      <c r="R81">
        <f t="shared" si="14"/>
        <v>0.30400100000000002</v>
      </c>
      <c r="S81">
        <f t="shared" si="15"/>
        <v>0.40738597433380791</v>
      </c>
    </row>
    <row r="82" spans="2:19" x14ac:dyDescent="0.35">
      <c r="B82">
        <f t="shared" si="16"/>
        <v>0.30500100000000002</v>
      </c>
      <c r="C82">
        <f t="shared" si="3"/>
        <v>0.62910171361523581</v>
      </c>
      <c r="D82">
        <f t="shared" si="4"/>
        <v>0.33193125759071807</v>
      </c>
      <c r="H82">
        <f t="shared" si="5"/>
        <v>1</v>
      </c>
      <c r="I82">
        <f t="shared" si="6"/>
        <v>0.279001</v>
      </c>
      <c r="J82">
        <f t="shared" si="7"/>
        <v>1.4050981000655156</v>
      </c>
      <c r="K82">
        <f t="shared" si="8"/>
        <v>0.62910171361523581</v>
      </c>
      <c r="L82">
        <f t="shared" si="9"/>
        <v>0.30500100000000002</v>
      </c>
      <c r="M82">
        <f t="shared" si="10"/>
        <v>0.38634297558226194</v>
      </c>
      <c r="N82">
        <f t="shared" si="11"/>
        <v>0.15727542840380895</v>
      </c>
      <c r="O82">
        <f t="shared" si="17"/>
        <v>0.30500100000000002</v>
      </c>
      <c r="P82">
        <f t="shared" si="12"/>
        <v>0.38634297558226194</v>
      </c>
      <c r="Q82">
        <f t="shared" si="13"/>
        <v>3.9318857100952238E-2</v>
      </c>
      <c r="R82">
        <f t="shared" si="14"/>
        <v>0.30500100000000002</v>
      </c>
      <c r="S82">
        <f t="shared" si="15"/>
        <v>0.38634297558226194</v>
      </c>
    </row>
    <row r="83" spans="2:19" x14ac:dyDescent="0.35">
      <c r="B83">
        <f t="shared" si="16"/>
        <v>0.30600100000000002</v>
      </c>
      <c r="C83">
        <f t="shared" si="3"/>
        <v>0.65168273322697134</v>
      </c>
      <c r="D83">
        <f t="shared" si="4"/>
        <v>0.33849784970909003</v>
      </c>
      <c r="H83">
        <f t="shared" si="5"/>
        <v>1</v>
      </c>
      <c r="I83">
        <f t="shared" si="6"/>
        <v>0.279001</v>
      </c>
      <c r="J83">
        <f t="shared" si="7"/>
        <v>1.4050981000655156</v>
      </c>
      <c r="K83">
        <f t="shared" si="8"/>
        <v>0.65168273322697134</v>
      </c>
      <c r="L83">
        <f t="shared" si="9"/>
        <v>0.30600100000000002</v>
      </c>
      <c r="M83">
        <f t="shared" si="10"/>
        <v>0.36605149908037288</v>
      </c>
      <c r="N83">
        <f t="shared" si="11"/>
        <v>0.16292068330674284</v>
      </c>
      <c r="O83">
        <f t="shared" si="17"/>
        <v>0.30600100000000002</v>
      </c>
      <c r="P83">
        <f t="shared" si="12"/>
        <v>0.36605149908037288</v>
      </c>
      <c r="Q83">
        <f t="shared" si="13"/>
        <v>4.0730170826685709E-2</v>
      </c>
      <c r="R83">
        <f t="shared" si="14"/>
        <v>0.30600100000000002</v>
      </c>
      <c r="S83">
        <f t="shared" si="15"/>
        <v>0.36605149908037288</v>
      </c>
    </row>
    <row r="84" spans="2:19" x14ac:dyDescent="0.35">
      <c r="B84">
        <f t="shared" si="16"/>
        <v>0.30700100000000002</v>
      </c>
      <c r="C84">
        <f t="shared" si="3"/>
        <v>0.67531045078184226</v>
      </c>
      <c r="D84">
        <f t="shared" si="4"/>
        <v>0.34512019160633622</v>
      </c>
      <c r="H84">
        <f t="shared" si="5"/>
        <v>1</v>
      </c>
      <c r="I84">
        <f t="shared" si="6"/>
        <v>0.279001</v>
      </c>
      <c r="J84">
        <f t="shared" si="7"/>
        <v>1.4050981000655156</v>
      </c>
      <c r="K84">
        <f t="shared" si="8"/>
        <v>0.67531045078184226</v>
      </c>
      <c r="L84">
        <f t="shared" si="9"/>
        <v>0.30700100000000002</v>
      </c>
      <c r="M84">
        <f t="shared" si="10"/>
        <v>0.34647199171944332</v>
      </c>
      <c r="N84">
        <f t="shared" si="11"/>
        <v>0.16882761269546057</v>
      </c>
      <c r="O84">
        <f t="shared" si="17"/>
        <v>0.30700100000000002</v>
      </c>
      <c r="P84">
        <f t="shared" si="12"/>
        <v>0.34647199171944332</v>
      </c>
      <c r="Q84">
        <f t="shared" si="13"/>
        <v>4.2206903173865142E-2</v>
      </c>
      <c r="R84">
        <f t="shared" si="14"/>
        <v>0.30700100000000002</v>
      </c>
      <c r="S84">
        <f t="shared" si="15"/>
        <v>0.34647199171944332</v>
      </c>
    </row>
    <row r="85" spans="2:19" x14ac:dyDescent="0.35">
      <c r="B85">
        <f t="shared" si="16"/>
        <v>0.30800100000000002</v>
      </c>
      <c r="C85">
        <f t="shared" si="3"/>
        <v>0.70008372515160022</v>
      </c>
      <c r="D85">
        <f t="shared" si="4"/>
        <v>0.35180255110538855</v>
      </c>
      <c r="H85">
        <f t="shared" si="5"/>
        <v>1</v>
      </c>
      <c r="I85">
        <f t="shared" si="6"/>
        <v>0.279001</v>
      </c>
      <c r="J85">
        <f t="shared" si="7"/>
        <v>1.4050981000655156</v>
      </c>
      <c r="K85">
        <f t="shared" si="8"/>
        <v>0.70008372515160022</v>
      </c>
      <c r="L85">
        <f t="shared" si="9"/>
        <v>0.30800100000000002</v>
      </c>
      <c r="M85">
        <f t="shared" si="10"/>
        <v>0.32756762814434165</v>
      </c>
      <c r="N85">
        <f t="shared" si="11"/>
        <v>0.17502093128790006</v>
      </c>
      <c r="O85">
        <f t="shared" si="17"/>
        <v>0.30800100000000002</v>
      </c>
      <c r="P85">
        <f t="shared" si="12"/>
        <v>0.32756762814434165</v>
      </c>
      <c r="Q85">
        <f t="shared" si="13"/>
        <v>4.3755232821975014E-2</v>
      </c>
      <c r="R85">
        <f t="shared" si="14"/>
        <v>0.30800100000000002</v>
      </c>
      <c r="S85">
        <f t="shared" si="15"/>
        <v>0.32756762814434165</v>
      </c>
    </row>
    <row r="86" spans="2:19" x14ac:dyDescent="0.35">
      <c r="B86">
        <f t="shared" si="16"/>
        <v>0.30900100000000003</v>
      </c>
      <c r="C86">
        <f t="shared" si="3"/>
        <v>0.72611526549508065</v>
      </c>
      <c r="D86">
        <f t="shared" si="4"/>
        <v>0.35854959391905689</v>
      </c>
      <c r="H86">
        <f t="shared" si="5"/>
        <v>1</v>
      </c>
      <c r="I86">
        <f t="shared" si="6"/>
        <v>0.279001</v>
      </c>
      <c r="J86">
        <f t="shared" si="7"/>
        <v>1.4050981000655156</v>
      </c>
      <c r="K86">
        <f t="shared" si="8"/>
        <v>0.72611526549508065</v>
      </c>
      <c r="L86">
        <f t="shared" si="9"/>
        <v>0.30900100000000003</v>
      </c>
      <c r="M86">
        <f t="shared" si="10"/>
        <v>0.30930407959187112</v>
      </c>
      <c r="N86">
        <f t="shared" si="11"/>
        <v>0.18152881637377016</v>
      </c>
      <c r="O86">
        <f t="shared" si="17"/>
        <v>0.30900100000000003</v>
      </c>
      <c r="P86">
        <f t="shared" si="12"/>
        <v>0.30930407959187112</v>
      </c>
      <c r="Q86">
        <f t="shared" si="13"/>
        <v>4.5382204093442541E-2</v>
      </c>
      <c r="R86">
        <f t="shared" si="14"/>
        <v>0.30900100000000003</v>
      </c>
      <c r="S86">
        <f t="shared" si="15"/>
        <v>0.30930407959187112</v>
      </c>
    </row>
    <row r="87" spans="2:19" x14ac:dyDescent="0.35">
      <c r="B87">
        <f t="shared" si="16"/>
        <v>0.31000100000000003</v>
      </c>
      <c r="C87">
        <f t="shared" si="3"/>
        <v>0.75353425034224475</v>
      </c>
      <c r="D87">
        <f t="shared" si="4"/>
        <v>0.36536643773272892</v>
      </c>
      <c r="H87">
        <f t="shared" si="5"/>
        <v>1</v>
      </c>
      <c r="I87">
        <f t="shared" si="6"/>
        <v>0.279001</v>
      </c>
      <c r="J87">
        <f t="shared" si="7"/>
        <v>1.4050981000655156</v>
      </c>
      <c r="K87">
        <f t="shared" si="8"/>
        <v>0.75353425034224475</v>
      </c>
      <c r="L87">
        <f t="shared" si="9"/>
        <v>0.31000100000000003</v>
      </c>
      <c r="M87">
        <f t="shared" si="10"/>
        <v>0.2916493058449019</v>
      </c>
      <c r="N87">
        <f t="shared" si="11"/>
        <v>0.18838356258556119</v>
      </c>
      <c r="O87">
        <f t="shared" si="17"/>
        <v>0.31000100000000003</v>
      </c>
      <c r="P87">
        <f t="shared" si="12"/>
        <v>0.2916493058449019</v>
      </c>
      <c r="Q87">
        <f t="shared" si="13"/>
        <v>4.7095890646390297E-2</v>
      </c>
      <c r="R87">
        <f t="shared" si="14"/>
        <v>0.31000100000000003</v>
      </c>
      <c r="S87">
        <f t="shared" si="15"/>
        <v>0.2916493058449019</v>
      </c>
    </row>
    <row r="88" spans="2:19" x14ac:dyDescent="0.35">
      <c r="B88">
        <f t="shared" si="16"/>
        <v>0.31100100000000003</v>
      </c>
      <c r="C88">
        <f t="shared" si="3"/>
        <v>0.78248958097975108</v>
      </c>
      <c r="D88">
        <f t="shared" si="4"/>
        <v>0.37225871615251355</v>
      </c>
      <c r="H88">
        <f t="shared" si="5"/>
        <v>1</v>
      </c>
      <c r="I88">
        <f t="shared" si="6"/>
        <v>0.279001</v>
      </c>
      <c r="J88">
        <f t="shared" si="7"/>
        <v>1.4050981000655156</v>
      </c>
      <c r="K88">
        <f t="shared" si="8"/>
        <v>0.78248958097975108</v>
      </c>
      <c r="L88">
        <f t="shared" si="9"/>
        <v>0.31100100000000003</v>
      </c>
      <c r="M88">
        <f t="shared" si="10"/>
        <v>0.27457336764971041</v>
      </c>
      <c r="N88">
        <f t="shared" si="11"/>
        <v>0.19562239524493777</v>
      </c>
      <c r="O88">
        <f t="shared" si="17"/>
        <v>0.31100100000000003</v>
      </c>
      <c r="P88">
        <f t="shared" si="12"/>
        <v>0.27457336764971041</v>
      </c>
      <c r="Q88">
        <f t="shared" si="13"/>
        <v>4.8905598811234442E-2</v>
      </c>
      <c r="R88">
        <f t="shared" si="14"/>
        <v>0.31100100000000003</v>
      </c>
      <c r="S88">
        <f t="shared" si="15"/>
        <v>0.27457336764971041</v>
      </c>
    </row>
    <row r="89" spans="2:19" x14ac:dyDescent="0.35">
      <c r="B89">
        <f t="shared" si="16"/>
        <v>0.31200100000000003</v>
      </c>
      <c r="C89">
        <f t="shared" si="3"/>
        <v>0.81315395946806168</v>
      </c>
      <c r="D89">
        <f t="shared" si="4"/>
        <v>0.37923265482521812</v>
      </c>
      <c r="H89">
        <f t="shared" si="5"/>
        <v>1</v>
      </c>
      <c r="I89">
        <f t="shared" si="6"/>
        <v>0.279001</v>
      </c>
      <c r="J89">
        <f t="shared" si="7"/>
        <v>1.4050981000655156</v>
      </c>
      <c r="K89">
        <f t="shared" si="8"/>
        <v>0.81315395946806168</v>
      </c>
      <c r="L89">
        <f t="shared" si="9"/>
        <v>0.31200100000000003</v>
      </c>
      <c r="M89">
        <f t="shared" si="10"/>
        <v>0.25804825728617214</v>
      </c>
      <c r="N89">
        <f t="shared" si="11"/>
        <v>0.20328848986701542</v>
      </c>
      <c r="O89">
        <f t="shared" si="17"/>
        <v>0.31200100000000003</v>
      </c>
      <c r="P89">
        <f t="shared" si="12"/>
        <v>0.25804825728617214</v>
      </c>
      <c r="Q89">
        <f t="shared" si="13"/>
        <v>5.0822122466753855E-2</v>
      </c>
      <c r="R89">
        <f t="shared" si="14"/>
        <v>0.31200100000000003</v>
      </c>
      <c r="S89">
        <f t="shared" si="15"/>
        <v>0.25804825728617214</v>
      </c>
    </row>
    <row r="90" spans="2:19" x14ac:dyDescent="0.35">
      <c r="B90">
        <f t="shared" si="16"/>
        <v>0.31300100000000003</v>
      </c>
      <c r="C90">
        <f t="shared" si="3"/>
        <v>0.84572905080452576</v>
      </c>
      <c r="D90">
        <f t="shared" si="4"/>
        <v>0.3862951627067433</v>
      </c>
      <c r="H90">
        <f t="shared" si="5"/>
        <v>1</v>
      </c>
      <c r="I90">
        <f t="shared" si="6"/>
        <v>0.279001</v>
      </c>
      <c r="J90">
        <f t="shared" si="7"/>
        <v>1.4050981000655156</v>
      </c>
      <c r="K90">
        <f t="shared" si="8"/>
        <v>0.84572905080452576</v>
      </c>
      <c r="L90">
        <f t="shared" si="9"/>
        <v>0.31300100000000003</v>
      </c>
      <c r="M90">
        <f t="shared" si="10"/>
        <v>0.24204774527388431</v>
      </c>
      <c r="N90">
        <f t="shared" si="11"/>
        <v>0.21143226270113144</v>
      </c>
      <c r="O90">
        <f t="shared" si="17"/>
        <v>0.31300100000000003</v>
      </c>
      <c r="P90">
        <f t="shared" si="12"/>
        <v>0.24204774527388431</v>
      </c>
      <c r="Q90">
        <f t="shared" si="13"/>
        <v>5.285806567528286E-2</v>
      </c>
      <c r="R90">
        <f t="shared" si="14"/>
        <v>0.31300100000000003</v>
      </c>
      <c r="S90">
        <f t="shared" si="15"/>
        <v>0.24204774527388431</v>
      </c>
    </row>
    <row r="91" spans="2:19" x14ac:dyDescent="0.35">
      <c r="B91">
        <f t="shared" si="16"/>
        <v>0.31400100000000003</v>
      </c>
      <c r="C91">
        <f t="shared" si="3"/>
        <v>0.88045208791461105</v>
      </c>
      <c r="D91">
        <f t="shared" si="4"/>
        <v>0.39345394236202824</v>
      </c>
      <c r="H91">
        <f t="shared" si="5"/>
        <v>1</v>
      </c>
      <c r="I91">
        <f t="shared" si="6"/>
        <v>0.279001</v>
      </c>
      <c r="J91">
        <f t="shared" si="7"/>
        <v>1.4050981000655156</v>
      </c>
      <c r="K91">
        <f t="shared" si="8"/>
        <v>0.88045208791461105</v>
      </c>
      <c r="L91">
        <f t="shared" si="9"/>
        <v>0.31400100000000003</v>
      </c>
      <c r="M91">
        <f t="shared" si="10"/>
        <v>0.22654724144935168</v>
      </c>
      <c r="N91">
        <f t="shared" si="11"/>
        <v>0.22011302197865276</v>
      </c>
      <c r="O91">
        <f t="shared" si="17"/>
        <v>0.31400100000000003</v>
      </c>
      <c r="P91">
        <f t="shared" si="12"/>
        <v>0.22654724144935168</v>
      </c>
      <c r="Q91">
        <f t="shared" si="13"/>
        <v>5.502825549466319E-2</v>
      </c>
      <c r="R91">
        <f t="shared" si="14"/>
        <v>0.31400100000000003</v>
      </c>
      <c r="S91">
        <f t="shared" si="15"/>
        <v>0.22654724144935168</v>
      </c>
    </row>
    <row r="92" spans="2:19" x14ac:dyDescent="0.35">
      <c r="B92">
        <f t="shared" si="16"/>
        <v>0.31500100000000003</v>
      </c>
      <c r="C92">
        <f>SQRT((1-B92)*(4*B92-1)^2/(1-3*B92))</f>
        <v>0.91760442261862474</v>
      </c>
      <c r="D92">
        <f t="shared" ref="D92:D106" si="18">24/C92^2 * (737/729*(B92-$B$27)-970*(B92^2-$B$27^2)/243+20*(B92^3-$B$27^3)/3-136*(B92^4-$B$27^4)/27+64*(B92^5-$B$27^5)/45+4*LN((1-3*B92)/(1-3*$B$27))/729-4/6561*(1/(B92-1/3)-1/($B$27-1/3)))</f>
        <v>0.40071762442322451</v>
      </c>
      <c r="H92">
        <f t="shared" ref="H92:H123" si="19">MIN(MIN(SQRT((1-$B92)*(4*$B92-1)^2/(1-3*$B92)),I$25)/I$25,1)</f>
        <v>1</v>
      </c>
      <c r="I92">
        <f t="shared" ref="I92:I109" si="20">IF($H92&lt;1,$B92,I91)</f>
        <v>0.279001</v>
      </c>
      <c r="J92">
        <f t="shared" ref="J92:J109" si="21">(1-3*I92)/(4*I92-1)</f>
        <v>1.4050981000655156</v>
      </c>
      <c r="K92">
        <f t="shared" ref="K92:K123" si="22">MIN(MIN(SQRT((1-$B92)*(4*$B92-1)^2/(1-3*$B92)),L$25)/L$25,1)</f>
        <v>0.91760442261862474</v>
      </c>
      <c r="L92">
        <f t="shared" ref="L92:L108" si="23">IF($K92&lt;1,$B92,L91)</f>
        <v>0.31500100000000003</v>
      </c>
      <c r="M92">
        <f t="shared" ref="M92:M123" si="24">(1-3*L92)/(4*L92-1)</f>
        <v>0.21152366886663257</v>
      </c>
      <c r="N92">
        <f t="shared" ref="N92:N123" si="25">MIN(MIN(SQRT((1-$B92)*(4*$B92-1)^2/(1-3*$B92)),O$25)/O$25,1)</f>
        <v>0.22940110565465618</v>
      </c>
      <c r="O92">
        <f t="shared" ref="O92:O108" si="26">IF($N92&lt;1,$B92,O91)</f>
        <v>0.31500100000000003</v>
      </c>
      <c r="P92">
        <f t="shared" ref="P92:P123" si="27">(1-3*O92)/(4*O92-1)</f>
        <v>0.21152366886663257</v>
      </c>
      <c r="Q92">
        <f t="shared" ref="Q92:Q123" si="28">MIN(MIN(SQRT((1-$B92)*(4*$B92-1)^2/(1-3*$B92)),R$25)/R$25,1)</f>
        <v>5.7350276413664046E-2</v>
      </c>
      <c r="R92">
        <f t="shared" ref="R92:R108" si="29">IF($Q92&lt;1,$B92,R91)</f>
        <v>0.31500100000000003</v>
      </c>
      <c r="S92">
        <f t="shared" ref="S92:S123" si="30">(1-3*R92)/(4*R92-1)</f>
        <v>0.21152366886663257</v>
      </c>
    </row>
    <row r="93" spans="2:19" x14ac:dyDescent="0.35">
      <c r="B93">
        <f t="shared" ref="B93:B106" si="31">B92+0.001</f>
        <v>0.31600100000000003</v>
      </c>
      <c r="C93">
        <f t="shared" si="3"/>
        <v>0.95752273994110493</v>
      </c>
      <c r="D93">
        <f t="shared" si="18"/>
        <v>0.40809593306277775</v>
      </c>
      <c r="H93">
        <f t="shared" si="19"/>
        <v>1</v>
      </c>
      <c r="I93">
        <f t="shared" si="20"/>
        <v>0.279001</v>
      </c>
      <c r="J93">
        <f t="shared" si="21"/>
        <v>1.4050981000655156</v>
      </c>
      <c r="K93">
        <f t="shared" si="22"/>
        <v>0.95752273994110493</v>
      </c>
      <c r="L93">
        <f t="shared" si="23"/>
        <v>0.31600100000000003</v>
      </c>
      <c r="M93">
        <f t="shared" si="24"/>
        <v>0.19695534916137566</v>
      </c>
      <c r="N93">
        <f t="shared" si="25"/>
        <v>0.23938068498527623</v>
      </c>
      <c r="O93">
        <f t="shared" si="26"/>
        <v>0.31600100000000003</v>
      </c>
      <c r="P93">
        <f t="shared" si="27"/>
        <v>0.19695534916137566</v>
      </c>
      <c r="Q93">
        <f t="shared" si="28"/>
        <v>5.9845171246319058E-2</v>
      </c>
      <c r="R93">
        <f t="shared" si="29"/>
        <v>0.31600100000000003</v>
      </c>
      <c r="S93">
        <f t="shared" si="30"/>
        <v>0.19695534916137566</v>
      </c>
    </row>
    <row r="94" spans="2:19" x14ac:dyDescent="0.35">
      <c r="B94">
        <f t="shared" si="31"/>
        <v>0.31700100000000003</v>
      </c>
      <c r="C94">
        <f t="shared" ref="C94:C123" si="32">SQRT((1-B94)*(4*B94-1)^2/(1-3*B94))</f>
        <v>1.0006139770444336</v>
      </c>
      <c r="D94">
        <f t="shared" si="18"/>
        <v>0.41559989178456402</v>
      </c>
      <c r="H94">
        <f t="shared" si="19"/>
        <v>1</v>
      </c>
      <c r="I94">
        <f t="shared" si="20"/>
        <v>0.279001</v>
      </c>
      <c r="J94">
        <f t="shared" si="21"/>
        <v>1.4050981000655156</v>
      </c>
      <c r="K94">
        <f t="shared" si="22"/>
        <v>1</v>
      </c>
      <c r="L94">
        <f t="shared" si="23"/>
        <v>0.31600100000000003</v>
      </c>
      <c r="M94">
        <f t="shared" si="24"/>
        <v>0.19695534916137566</v>
      </c>
      <c r="N94">
        <f t="shared" si="25"/>
        <v>0.25015349426110839</v>
      </c>
      <c r="O94">
        <f t="shared" si="26"/>
        <v>0.31700100000000003</v>
      </c>
      <c r="P94">
        <f t="shared" si="27"/>
        <v>0.18282189818062392</v>
      </c>
      <c r="Q94">
        <f t="shared" si="28"/>
        <v>6.2538373565277097E-2</v>
      </c>
      <c r="R94">
        <f t="shared" si="29"/>
        <v>0.31700100000000003</v>
      </c>
      <c r="S94">
        <f t="shared" si="30"/>
        <v>0.18282189818062392</v>
      </c>
    </row>
    <row r="95" spans="2:19" x14ac:dyDescent="0.35">
      <c r="B95">
        <f t="shared" si="31"/>
        <v>0.31800100000000003</v>
      </c>
      <c r="C95">
        <f t="shared" si="32"/>
        <v>1.047375488532067</v>
      </c>
      <c r="D95">
        <f t="shared" si="18"/>
        <v>0.42324208235679678</v>
      </c>
      <c r="H95">
        <f t="shared" si="19"/>
        <v>1</v>
      </c>
      <c r="I95">
        <f t="shared" si="20"/>
        <v>0.279001</v>
      </c>
      <c r="J95">
        <f t="shared" si="21"/>
        <v>1.4050981000655156</v>
      </c>
      <c r="K95">
        <f t="shared" si="22"/>
        <v>1</v>
      </c>
      <c r="L95">
        <f t="shared" si="23"/>
        <v>0.31600100000000003</v>
      </c>
      <c r="M95">
        <f t="shared" si="24"/>
        <v>0.19695534916137566</v>
      </c>
      <c r="N95">
        <f t="shared" si="25"/>
        <v>0.26184387213301674</v>
      </c>
      <c r="O95">
        <f t="shared" si="26"/>
        <v>0.31800100000000003</v>
      </c>
      <c r="P95">
        <f t="shared" si="27"/>
        <v>0.16910413082160491</v>
      </c>
      <c r="Q95">
        <f t="shared" si="28"/>
        <v>6.5460968033254185E-2</v>
      </c>
      <c r="R95">
        <f t="shared" si="29"/>
        <v>0.31800100000000003</v>
      </c>
      <c r="S95">
        <f t="shared" si="30"/>
        <v>0.16910413082160491</v>
      </c>
    </row>
    <row r="96" spans="2:19" x14ac:dyDescent="0.35">
      <c r="B96">
        <f t="shared" si="31"/>
        <v>0.31900100000000003</v>
      </c>
      <c r="C96">
        <f t="shared" si="32"/>
        <v>1.0984227918858729</v>
      </c>
      <c r="D96">
        <f t="shared" si="18"/>
        <v>0.43103697487823045</v>
      </c>
      <c r="H96">
        <f t="shared" si="19"/>
        <v>1</v>
      </c>
      <c r="I96">
        <f t="shared" si="20"/>
        <v>0.279001</v>
      </c>
      <c r="J96">
        <f t="shared" si="21"/>
        <v>1.4050981000655156</v>
      </c>
      <c r="K96">
        <f t="shared" si="22"/>
        <v>1</v>
      </c>
      <c r="L96">
        <f t="shared" si="23"/>
        <v>0.31600100000000003</v>
      </c>
      <c r="M96">
        <f t="shared" si="24"/>
        <v>0.19695534916137566</v>
      </c>
      <c r="N96">
        <f t="shared" si="25"/>
        <v>0.27460569797146822</v>
      </c>
      <c r="O96">
        <f t="shared" si="26"/>
        <v>0.31900100000000003</v>
      </c>
      <c r="P96">
        <f t="shared" si="27"/>
        <v>0.15578397414530198</v>
      </c>
      <c r="Q96">
        <f t="shared" si="28"/>
        <v>6.8651424492867055E-2</v>
      </c>
      <c r="R96">
        <f t="shared" si="29"/>
        <v>0.31900100000000003</v>
      </c>
      <c r="S96">
        <f t="shared" si="30"/>
        <v>0.15578397414530198</v>
      </c>
    </row>
    <row r="97" spans="2:19" x14ac:dyDescent="0.35">
      <c r="B97">
        <f t="shared" si="31"/>
        <v>0.32000100000000004</v>
      </c>
      <c r="C97">
        <f t="shared" si="32"/>
        <v>1.1545285143394199</v>
      </c>
      <c r="D97">
        <f t="shared" si="18"/>
        <v>0.43900135472241852</v>
      </c>
      <c r="H97">
        <f t="shared" si="19"/>
        <v>1</v>
      </c>
      <c r="I97">
        <f t="shared" si="20"/>
        <v>0.279001</v>
      </c>
      <c r="J97">
        <f t="shared" si="21"/>
        <v>1.4050981000655156</v>
      </c>
      <c r="K97">
        <f t="shared" si="22"/>
        <v>1</v>
      </c>
      <c r="L97">
        <f t="shared" si="23"/>
        <v>0.31600100000000003</v>
      </c>
      <c r="M97">
        <f t="shared" si="24"/>
        <v>0.19695534916137566</v>
      </c>
      <c r="N97">
        <f t="shared" si="25"/>
        <v>0.28863212858485499</v>
      </c>
      <c r="O97">
        <f t="shared" si="26"/>
        <v>0.32000100000000004</v>
      </c>
      <c r="P97">
        <f t="shared" si="27"/>
        <v>0.14284438793731452</v>
      </c>
      <c r="Q97">
        <f t="shared" si="28"/>
        <v>7.2158032146213746E-2</v>
      </c>
      <c r="R97">
        <f t="shared" si="29"/>
        <v>0.32000100000000004</v>
      </c>
      <c r="S97">
        <f t="shared" si="30"/>
        <v>0.14284438793731452</v>
      </c>
    </row>
    <row r="98" spans="2:19" x14ac:dyDescent="0.35">
      <c r="B98">
        <f t="shared" si="31"/>
        <v>0.32100100000000004</v>
      </c>
      <c r="C98">
        <f t="shared" si="32"/>
        <v>1.2166783198639113</v>
      </c>
      <c r="D98">
        <f t="shared" si="18"/>
        <v>0.4471548840293838</v>
      </c>
      <c r="H98">
        <f t="shared" si="19"/>
        <v>1</v>
      </c>
      <c r="I98">
        <f t="shared" si="20"/>
        <v>0.279001</v>
      </c>
      <c r="J98">
        <f t="shared" si="21"/>
        <v>1.4050981000655156</v>
      </c>
      <c r="K98">
        <f t="shared" si="22"/>
        <v>1</v>
      </c>
      <c r="L98">
        <f t="shared" si="23"/>
        <v>0.31600100000000003</v>
      </c>
      <c r="M98">
        <f t="shared" si="24"/>
        <v>0.19695534916137566</v>
      </c>
      <c r="N98">
        <f t="shared" si="25"/>
        <v>0.30416957996597782</v>
      </c>
      <c r="O98">
        <f t="shared" si="26"/>
        <v>0.32100100000000004</v>
      </c>
      <c r="P98">
        <f t="shared" si="27"/>
        <v>0.13026929198180281</v>
      </c>
      <c r="Q98">
        <f t="shared" si="28"/>
        <v>7.6042394991494455E-2</v>
      </c>
      <c r="R98">
        <f t="shared" si="29"/>
        <v>0.32100100000000004</v>
      </c>
      <c r="S98">
        <f t="shared" si="30"/>
        <v>0.13026929198180281</v>
      </c>
    </row>
    <row r="99" spans="2:19" x14ac:dyDescent="0.35">
      <c r="B99">
        <f t="shared" si="31"/>
        <v>0.32200100000000004</v>
      </c>
      <c r="C99">
        <f t="shared" si="32"/>
        <v>1.2861533362495332</v>
      </c>
      <c r="D99">
        <f t="shared" si="18"/>
        <v>0.45552085427491279</v>
      </c>
      <c r="H99">
        <f t="shared" si="19"/>
        <v>1</v>
      </c>
      <c r="I99">
        <f t="shared" si="20"/>
        <v>0.279001</v>
      </c>
      <c r="J99">
        <f t="shared" si="21"/>
        <v>1.4050981000655156</v>
      </c>
      <c r="K99">
        <f t="shared" si="22"/>
        <v>1</v>
      </c>
      <c r="L99">
        <f t="shared" si="23"/>
        <v>0.31600100000000003</v>
      </c>
      <c r="M99">
        <f t="shared" si="24"/>
        <v>0.19695534916137566</v>
      </c>
      <c r="N99">
        <f t="shared" si="25"/>
        <v>0.3215383340623833</v>
      </c>
      <c r="O99">
        <f t="shared" si="26"/>
        <v>0.32200100000000004</v>
      </c>
      <c r="P99">
        <f t="shared" si="27"/>
        <v>0.11804349939584108</v>
      </c>
      <c r="Q99">
        <f t="shared" si="28"/>
        <v>8.0384583515595825E-2</v>
      </c>
      <c r="R99">
        <f t="shared" si="29"/>
        <v>0.32200100000000004</v>
      </c>
      <c r="S99">
        <f t="shared" si="30"/>
        <v>0.11804349939584108</v>
      </c>
    </row>
    <row r="100" spans="2:19" x14ac:dyDescent="0.35">
      <c r="B100">
        <f t="shared" si="31"/>
        <v>0.32300100000000004</v>
      </c>
      <c r="C100">
        <f t="shared" si="32"/>
        <v>1.3646553513756039</v>
      </c>
      <c r="D100">
        <f t="shared" si="18"/>
        <v>0.46412721725439571</v>
      </c>
      <c r="H100">
        <f t="shared" si="19"/>
        <v>1</v>
      </c>
      <c r="I100">
        <f t="shared" si="20"/>
        <v>0.279001</v>
      </c>
      <c r="J100">
        <f t="shared" si="21"/>
        <v>1.4050981000655156</v>
      </c>
      <c r="K100">
        <f t="shared" si="22"/>
        <v>1</v>
      </c>
      <c r="L100">
        <f t="shared" si="23"/>
        <v>0.31600100000000003</v>
      </c>
      <c r="M100">
        <f t="shared" si="24"/>
        <v>0.19695534916137566</v>
      </c>
      <c r="N100">
        <f t="shared" si="25"/>
        <v>0.34116383784390097</v>
      </c>
      <c r="O100">
        <f t="shared" si="26"/>
        <v>0.32300100000000004</v>
      </c>
      <c r="P100">
        <f t="shared" si="27"/>
        <v>0.10615265544307587</v>
      </c>
      <c r="Q100">
        <f t="shared" si="28"/>
        <v>8.5290959460975244E-2</v>
      </c>
      <c r="R100">
        <f t="shared" si="29"/>
        <v>0.32300100000000004</v>
      </c>
      <c r="S100">
        <f t="shared" si="30"/>
        <v>0.10615265544307587</v>
      </c>
    </row>
    <row r="101" spans="2:19" x14ac:dyDescent="0.35">
      <c r="B101">
        <f t="shared" si="31"/>
        <v>0.32400100000000004</v>
      </c>
      <c r="C101">
        <f t="shared" si="32"/>
        <v>1.4545037924654101</v>
      </c>
      <c r="D101">
        <f t="shared" si="18"/>
        <v>0.47300803404053371</v>
      </c>
      <c r="H101">
        <f t="shared" si="19"/>
        <v>1</v>
      </c>
      <c r="I101">
        <f t="shared" si="20"/>
        <v>0.279001</v>
      </c>
      <c r="J101">
        <f t="shared" si="21"/>
        <v>1.4050981000655156</v>
      </c>
      <c r="K101">
        <f t="shared" si="22"/>
        <v>1</v>
      </c>
      <c r="L101">
        <f t="shared" si="23"/>
        <v>0.31600100000000003</v>
      </c>
      <c r="M101">
        <f t="shared" si="24"/>
        <v>0.19695534916137566</v>
      </c>
      <c r="N101">
        <f t="shared" si="25"/>
        <v>0.36362594811635252</v>
      </c>
      <c r="O101">
        <f t="shared" si="26"/>
        <v>0.32400100000000004</v>
      </c>
      <c r="P101">
        <f t="shared" si="27"/>
        <v>9.4583181308360062E-2</v>
      </c>
      <c r="Q101">
        <f t="shared" si="28"/>
        <v>9.0906487029088129E-2</v>
      </c>
      <c r="R101">
        <f t="shared" si="29"/>
        <v>0.32400100000000004</v>
      </c>
      <c r="S101">
        <f t="shared" si="30"/>
        <v>9.4583181308360062E-2</v>
      </c>
    </row>
    <row r="102" spans="2:19" x14ac:dyDescent="0.35">
      <c r="B102">
        <f t="shared" si="31"/>
        <v>0.32500100000000004</v>
      </c>
      <c r="C102">
        <f t="shared" si="32"/>
        <v>1.5589588970454382</v>
      </c>
      <c r="D102">
        <f t="shared" si="18"/>
        <v>0.48220557394045871</v>
      </c>
      <c r="H102">
        <f t="shared" si="19"/>
        <v>1</v>
      </c>
      <c r="I102">
        <f t="shared" si="20"/>
        <v>0.279001</v>
      </c>
      <c r="J102">
        <f t="shared" si="21"/>
        <v>1.4050981000655156</v>
      </c>
      <c r="K102">
        <f t="shared" si="22"/>
        <v>1</v>
      </c>
      <c r="L102">
        <f t="shared" si="23"/>
        <v>0.31600100000000003</v>
      </c>
      <c r="M102">
        <f t="shared" si="24"/>
        <v>0.19695534916137566</v>
      </c>
      <c r="N102">
        <f t="shared" si="25"/>
        <v>0.38973972426135955</v>
      </c>
      <c r="O102">
        <f t="shared" si="26"/>
        <v>0.32500100000000004</v>
      </c>
      <c r="P102">
        <f t="shared" si="27"/>
        <v>8.332222237036814E-2</v>
      </c>
      <c r="Q102">
        <f t="shared" si="28"/>
        <v>9.7434931065339889E-2</v>
      </c>
      <c r="R102">
        <f t="shared" si="29"/>
        <v>0.32500100000000004</v>
      </c>
      <c r="S102">
        <f t="shared" si="30"/>
        <v>8.332222237036814E-2</v>
      </c>
    </row>
    <row r="103" spans="2:19" x14ac:dyDescent="0.35">
      <c r="B103">
        <f t="shared" si="31"/>
        <v>0.32600100000000004</v>
      </c>
      <c r="C103">
        <f t="shared" si="32"/>
        <v>1.6827794378276468</v>
      </c>
      <c r="D103">
        <f t="shared" si="18"/>
        <v>0.49177346790060839</v>
      </c>
      <c r="H103">
        <f t="shared" si="19"/>
        <v>1</v>
      </c>
      <c r="I103">
        <f t="shared" si="20"/>
        <v>0.279001</v>
      </c>
      <c r="J103">
        <f t="shared" si="21"/>
        <v>1.4050981000655156</v>
      </c>
      <c r="K103">
        <f t="shared" si="22"/>
        <v>1</v>
      </c>
      <c r="L103">
        <f t="shared" si="23"/>
        <v>0.31600100000000003</v>
      </c>
      <c r="M103">
        <f t="shared" si="24"/>
        <v>0.19695534916137566</v>
      </c>
      <c r="N103">
        <f t="shared" si="25"/>
        <v>0.42069485945691171</v>
      </c>
      <c r="O103">
        <f t="shared" si="26"/>
        <v>0.32600100000000004</v>
      </c>
      <c r="P103">
        <f t="shared" si="27"/>
        <v>7.2357600557886773E-2</v>
      </c>
      <c r="Q103">
        <f t="shared" si="28"/>
        <v>0.10517371486422793</v>
      </c>
      <c r="R103">
        <f t="shared" si="29"/>
        <v>0.32600100000000004</v>
      </c>
      <c r="S103">
        <f t="shared" si="30"/>
        <v>7.2357600557886773E-2</v>
      </c>
    </row>
    <row r="104" spans="2:19" x14ac:dyDescent="0.35">
      <c r="B104">
        <f t="shared" si="31"/>
        <v>0.32700100000000004</v>
      </c>
      <c r="C104">
        <f t="shared" si="32"/>
        <v>1.8332473029734029</v>
      </c>
      <c r="D104">
        <f t="shared" si="18"/>
        <v>0.50178166315188921</v>
      </c>
      <c r="H104">
        <f t="shared" si="19"/>
        <v>1</v>
      </c>
      <c r="I104">
        <f t="shared" si="20"/>
        <v>0.279001</v>
      </c>
      <c r="J104">
        <f t="shared" si="21"/>
        <v>1.4050981000655156</v>
      </c>
      <c r="K104">
        <f t="shared" si="22"/>
        <v>1</v>
      </c>
      <c r="L104">
        <f t="shared" si="23"/>
        <v>0.31600100000000003</v>
      </c>
      <c r="M104">
        <f t="shared" si="24"/>
        <v>0.19695534916137566</v>
      </c>
      <c r="N104">
        <f t="shared" si="25"/>
        <v>0.45831182574335072</v>
      </c>
      <c r="O104">
        <f t="shared" si="26"/>
        <v>0.32700100000000004</v>
      </c>
      <c r="P104">
        <f t="shared" si="27"/>
        <v>6.1677770418565737E-2</v>
      </c>
      <c r="Q104">
        <f t="shared" si="28"/>
        <v>0.11457795643583768</v>
      </c>
      <c r="R104">
        <f t="shared" si="29"/>
        <v>0.32700100000000004</v>
      </c>
      <c r="S104">
        <f t="shared" si="30"/>
        <v>6.1677770418565737E-2</v>
      </c>
    </row>
    <row r="105" spans="2:19" x14ac:dyDescent="0.35">
      <c r="B105">
        <f t="shared" si="31"/>
        <v>0.32800100000000004</v>
      </c>
      <c r="C105">
        <f t="shared" si="32"/>
        <v>2.0222051070048073</v>
      </c>
      <c r="D105">
        <f t="shared" si="18"/>
        <v>0.51232466064965354</v>
      </c>
      <c r="H105">
        <f t="shared" si="19"/>
        <v>1</v>
      </c>
      <c r="I105">
        <f t="shared" si="20"/>
        <v>0.279001</v>
      </c>
      <c r="J105">
        <f t="shared" si="21"/>
        <v>1.4050981000655156</v>
      </c>
      <c r="K105">
        <f t="shared" si="22"/>
        <v>1</v>
      </c>
      <c r="L105">
        <f t="shared" si="23"/>
        <v>0.31600100000000003</v>
      </c>
      <c r="M105">
        <f t="shared" si="24"/>
        <v>0.19695534916137566</v>
      </c>
      <c r="N105">
        <f t="shared" si="25"/>
        <v>0.50555127675120182</v>
      </c>
      <c r="O105">
        <f t="shared" si="26"/>
        <v>0.32800100000000004</v>
      </c>
      <c r="P105">
        <f t="shared" si="27"/>
        <v>5.1271778566940832E-2</v>
      </c>
      <c r="Q105">
        <f t="shared" si="28"/>
        <v>0.12638781918780045</v>
      </c>
      <c r="R105">
        <f t="shared" si="29"/>
        <v>0.32800100000000004</v>
      </c>
      <c r="S105">
        <f t="shared" si="30"/>
        <v>5.1271778566940832E-2</v>
      </c>
    </row>
    <row r="106" spans="2:19" x14ac:dyDescent="0.35">
      <c r="B106">
        <f t="shared" si="31"/>
        <v>0.32900100000000004</v>
      </c>
      <c r="C106">
        <f t="shared" si="32"/>
        <v>2.2705546373466339</v>
      </c>
      <c r="D106">
        <f t="shared" si="18"/>
        <v>0.52353625916231972</v>
      </c>
      <c r="H106">
        <f t="shared" si="19"/>
        <v>1</v>
      </c>
      <c r="I106">
        <f t="shared" si="20"/>
        <v>0.279001</v>
      </c>
      <c r="J106">
        <f t="shared" si="21"/>
        <v>1.4050981000655156</v>
      </c>
      <c r="K106">
        <f t="shared" si="22"/>
        <v>1</v>
      </c>
      <c r="L106">
        <f t="shared" si="23"/>
        <v>0.31600100000000003</v>
      </c>
      <c r="M106">
        <f t="shared" si="24"/>
        <v>0.19695534916137566</v>
      </c>
      <c r="N106">
        <f t="shared" si="25"/>
        <v>0.56763865933665847</v>
      </c>
      <c r="O106">
        <f t="shared" si="26"/>
        <v>0.32900100000000004</v>
      </c>
      <c r="P106">
        <f t="shared" si="27"/>
        <v>4.1129226212326168E-2</v>
      </c>
      <c r="Q106">
        <f t="shared" si="28"/>
        <v>0.14190966483416462</v>
      </c>
      <c r="R106">
        <f t="shared" si="29"/>
        <v>0.32900100000000004</v>
      </c>
      <c r="S106">
        <f t="shared" si="30"/>
        <v>4.1129226212326168E-2</v>
      </c>
    </row>
    <row r="107" spans="2:19" x14ac:dyDescent="0.35">
      <c r="B107">
        <f>B106+0.001</f>
        <v>0.33000100000000004</v>
      </c>
      <c r="C107">
        <f t="shared" si="32"/>
        <v>2.619736663650031</v>
      </c>
      <c r="D107">
        <f t="shared" ref="D107:D123" si="33">24/C107^2 * (737/729*(B107-$B$27)-970*(B107^2-$B$27^2)/243+20*(B107^3-$B$27^3)/3-136*(B107^4-$B$27^4)/27+64*(B107^5-$B$27^5)/45+4*LN((1-3*B107)/(1-3*$B$27))/729-4/6561*(1/(B107-1/3)-1/($B$27-1/3)))</f>
        <v>0.53561875036474649</v>
      </c>
      <c r="H107">
        <f t="shared" si="19"/>
        <v>1</v>
      </c>
      <c r="I107">
        <f t="shared" si="20"/>
        <v>0.279001</v>
      </c>
      <c r="J107">
        <f t="shared" si="21"/>
        <v>1.4050981000655156</v>
      </c>
      <c r="K107">
        <f t="shared" si="22"/>
        <v>1</v>
      </c>
      <c r="L107">
        <f t="shared" si="23"/>
        <v>0.31600100000000003</v>
      </c>
      <c r="M107">
        <f t="shared" si="24"/>
        <v>0.19695534916137566</v>
      </c>
      <c r="N107">
        <f t="shared" si="25"/>
        <v>0.65493416591250775</v>
      </c>
      <c r="O107">
        <f t="shared" si="26"/>
        <v>0.33000100000000004</v>
      </c>
      <c r="P107">
        <f t="shared" si="27"/>
        <v>3.124023449706818E-2</v>
      </c>
      <c r="Q107">
        <f t="shared" si="28"/>
        <v>0.16373354147812694</v>
      </c>
      <c r="R107">
        <f t="shared" si="29"/>
        <v>0.33000100000000004</v>
      </c>
      <c r="S107">
        <f t="shared" si="30"/>
        <v>3.124023449706818E-2</v>
      </c>
    </row>
    <row r="108" spans="2:19" x14ac:dyDescent="0.35">
      <c r="B108">
        <f>B107+0.001</f>
        <v>0.33100100000000005</v>
      </c>
      <c r="C108">
        <f t="shared" si="32"/>
        <v>3.168160457745854</v>
      </c>
      <c r="D108">
        <f t="shared" si="33"/>
        <v>0.54890998250071243</v>
      </c>
      <c r="H108">
        <f t="shared" si="19"/>
        <v>1</v>
      </c>
      <c r="I108">
        <f t="shared" si="20"/>
        <v>0.279001</v>
      </c>
      <c r="J108">
        <f t="shared" si="21"/>
        <v>1.4050981000655156</v>
      </c>
      <c r="K108">
        <f t="shared" si="22"/>
        <v>1</v>
      </c>
      <c r="L108">
        <f t="shared" si="23"/>
        <v>0.31600100000000003</v>
      </c>
      <c r="M108">
        <f t="shared" si="24"/>
        <v>0.19695534916137566</v>
      </c>
      <c r="N108">
        <f t="shared" si="25"/>
        <v>0.79204011443646349</v>
      </c>
      <c r="O108">
        <f t="shared" si="26"/>
        <v>0.33100100000000005</v>
      </c>
      <c r="P108">
        <f t="shared" si="27"/>
        <v>2.1595412402315762E-2</v>
      </c>
      <c r="Q108">
        <f t="shared" si="28"/>
        <v>0.19801002860911587</v>
      </c>
      <c r="R108">
        <f t="shared" si="29"/>
        <v>0.33100100000000005</v>
      </c>
      <c r="S108">
        <f t="shared" si="30"/>
        <v>2.1595412402315762E-2</v>
      </c>
    </row>
    <row r="109" spans="2:19" x14ac:dyDescent="0.35">
      <c r="B109">
        <f>B108+0.001</f>
        <v>0.33200100000000005</v>
      </c>
      <c r="C109">
        <f t="shared" si="32"/>
        <v>4.2403330803713111</v>
      </c>
      <c r="D109">
        <f t="shared" si="33"/>
        <v>0.56408060774498392</v>
      </c>
      <c r="H109">
        <f t="shared" si="19"/>
        <v>1</v>
      </c>
      <c r="I109">
        <f t="shared" si="20"/>
        <v>0.279001</v>
      </c>
      <c r="J109">
        <f t="shared" si="21"/>
        <v>1.4050981000655156</v>
      </c>
      <c r="K109">
        <f t="shared" si="22"/>
        <v>1</v>
      </c>
      <c r="L109">
        <f t="shared" ref="L109:L123" si="34">IF($K109&lt;1,$B109,L108)</f>
        <v>0.31600100000000003</v>
      </c>
      <c r="M109">
        <f t="shared" si="24"/>
        <v>0.19695534916137566</v>
      </c>
      <c r="N109">
        <f t="shared" si="25"/>
        <v>1</v>
      </c>
      <c r="O109">
        <f t="shared" ref="O109:O123" si="35">IF($N109&lt;1,$B109,O108)</f>
        <v>0.33100100000000005</v>
      </c>
      <c r="P109">
        <f t="shared" si="27"/>
        <v>2.1595412402315762E-2</v>
      </c>
      <c r="Q109">
        <f t="shared" si="28"/>
        <v>0.26502081752320694</v>
      </c>
      <c r="R109">
        <f t="shared" ref="R109:R123" si="36">IF($Q109&lt;1,$B109,R108)</f>
        <v>0.33200100000000005</v>
      </c>
      <c r="S109">
        <f t="shared" si="30"/>
        <v>1.2185827002109132E-2</v>
      </c>
    </row>
    <row r="110" spans="2:19" x14ac:dyDescent="0.35">
      <c r="B110">
        <f>B109+0.001</f>
        <v>0.33300100000000005</v>
      </c>
      <c r="C110">
        <f t="shared" si="32"/>
        <v>8.5873334758058881</v>
      </c>
      <c r="D110">
        <f t="shared" si="33"/>
        <v>0.58315440042806344</v>
      </c>
      <c r="H110">
        <f t="shared" si="19"/>
        <v>1</v>
      </c>
      <c r="I110">
        <f>IF($H110&lt;1,$B110,I109)</f>
        <v>0.279001</v>
      </c>
      <c r="J110">
        <f>(1-3*I110)/(4*I110-1)</f>
        <v>1.4050981000655156</v>
      </c>
      <c r="K110">
        <f t="shared" si="22"/>
        <v>1</v>
      </c>
      <c r="L110">
        <f t="shared" si="34"/>
        <v>0.31600100000000003</v>
      </c>
      <c r="M110">
        <f t="shared" si="24"/>
        <v>0.19695534916137566</v>
      </c>
      <c r="N110">
        <f t="shared" si="25"/>
        <v>1</v>
      </c>
      <c r="O110">
        <f t="shared" si="35"/>
        <v>0.33100100000000005</v>
      </c>
      <c r="P110">
        <f t="shared" si="27"/>
        <v>2.1595412402315762E-2</v>
      </c>
      <c r="Q110">
        <f t="shared" si="28"/>
        <v>0.53670834223786801</v>
      </c>
      <c r="R110">
        <f t="shared" si="36"/>
        <v>0.33300100000000005</v>
      </c>
      <c r="S110">
        <f t="shared" si="30"/>
        <v>3.0029758677603707E-3</v>
      </c>
    </row>
    <row r="111" spans="2:19" x14ac:dyDescent="0.35">
      <c r="B111">
        <f>B110+0.00002</f>
        <v>0.33302100000000007</v>
      </c>
      <c r="C111">
        <f t="shared" si="32"/>
        <v>8.8600104930500123</v>
      </c>
      <c r="D111">
        <f t="shared" si="33"/>
        <v>0.58362215735480338</v>
      </c>
      <c r="H111">
        <f t="shared" si="19"/>
        <v>1</v>
      </c>
      <c r="I111">
        <f t="shared" ref="I111:I123" si="37">IF($H111&lt;1,$B111,I110)</f>
        <v>0.279001</v>
      </c>
      <c r="J111">
        <f t="shared" ref="J111:J123" si="38">(1-3*I111)/(4*I111-1)</f>
        <v>1.4050981000655156</v>
      </c>
      <c r="K111">
        <f t="shared" si="22"/>
        <v>1</v>
      </c>
      <c r="L111">
        <f t="shared" si="34"/>
        <v>0.31600100000000003</v>
      </c>
      <c r="M111">
        <f t="shared" si="24"/>
        <v>0.19695534916137566</v>
      </c>
      <c r="N111">
        <f t="shared" si="25"/>
        <v>1</v>
      </c>
      <c r="O111">
        <f t="shared" si="35"/>
        <v>0.33100100000000005</v>
      </c>
      <c r="P111">
        <f t="shared" si="27"/>
        <v>2.1595412402315762E-2</v>
      </c>
      <c r="Q111">
        <f t="shared" si="28"/>
        <v>0.55375065581562577</v>
      </c>
      <c r="R111">
        <f t="shared" si="36"/>
        <v>0.33302100000000007</v>
      </c>
      <c r="S111">
        <f t="shared" si="30"/>
        <v>2.8215752640890343E-3</v>
      </c>
    </row>
    <row r="112" spans="2:19" x14ac:dyDescent="0.35">
      <c r="B112">
        <f t="shared" ref="B112:B123" si="39">B111+0.00002</f>
        <v>0.33304100000000009</v>
      </c>
      <c r="C112">
        <f t="shared" si="32"/>
        <v>9.1601446913262592</v>
      </c>
      <c r="D112">
        <f t="shared" si="33"/>
        <v>0.58409638864009128</v>
      </c>
      <c r="H112">
        <f t="shared" si="19"/>
        <v>1</v>
      </c>
      <c r="I112">
        <f t="shared" si="37"/>
        <v>0.279001</v>
      </c>
      <c r="J112">
        <f t="shared" si="38"/>
        <v>1.4050981000655156</v>
      </c>
      <c r="K112">
        <f t="shared" si="22"/>
        <v>1</v>
      </c>
      <c r="L112">
        <f t="shared" si="34"/>
        <v>0.31600100000000003</v>
      </c>
      <c r="M112">
        <f t="shared" si="24"/>
        <v>0.19695534916137566</v>
      </c>
      <c r="N112">
        <f t="shared" si="25"/>
        <v>1</v>
      </c>
      <c r="O112">
        <f t="shared" si="35"/>
        <v>0.33100100000000005</v>
      </c>
      <c r="P112">
        <f t="shared" si="27"/>
        <v>2.1595412402315762E-2</v>
      </c>
      <c r="Q112">
        <f t="shared" si="28"/>
        <v>0.5725090432078912</v>
      </c>
      <c r="R112">
        <f t="shared" si="36"/>
        <v>0.33304100000000009</v>
      </c>
      <c r="S112">
        <f t="shared" si="30"/>
        <v>2.6402620392330105E-3</v>
      </c>
    </row>
    <row r="113" spans="2:19" x14ac:dyDescent="0.35">
      <c r="B113">
        <f t="shared" si="39"/>
        <v>0.33306100000000011</v>
      </c>
      <c r="C113">
        <f t="shared" si="32"/>
        <v>9.4926873118940041</v>
      </c>
      <c r="D113">
        <f t="shared" si="33"/>
        <v>0.58457755661222188</v>
      </c>
      <c r="H113">
        <f t="shared" si="19"/>
        <v>1</v>
      </c>
      <c r="I113">
        <f t="shared" si="37"/>
        <v>0.279001</v>
      </c>
      <c r="J113">
        <f t="shared" si="38"/>
        <v>1.4050981000655156</v>
      </c>
      <c r="K113">
        <f t="shared" si="22"/>
        <v>1</v>
      </c>
      <c r="L113">
        <f t="shared" si="34"/>
        <v>0.31600100000000003</v>
      </c>
      <c r="M113">
        <f t="shared" si="24"/>
        <v>0.19695534916137566</v>
      </c>
      <c r="N113">
        <f t="shared" si="25"/>
        <v>1</v>
      </c>
      <c r="O113">
        <f t="shared" si="35"/>
        <v>0.33100100000000005</v>
      </c>
      <c r="P113">
        <f t="shared" si="27"/>
        <v>2.1595412402315762E-2</v>
      </c>
      <c r="Q113">
        <f t="shared" si="28"/>
        <v>0.59329295699337525</v>
      </c>
      <c r="R113">
        <f t="shared" si="36"/>
        <v>0.33306100000000011</v>
      </c>
      <c r="S113">
        <f t="shared" si="30"/>
        <v>2.4590361300719427E-3</v>
      </c>
    </row>
    <row r="114" spans="2:19" x14ac:dyDescent="0.35">
      <c r="B114">
        <f t="shared" si="39"/>
        <v>0.33308100000000013</v>
      </c>
      <c r="C114">
        <f t="shared" si="32"/>
        <v>9.863937503920436</v>
      </c>
      <c r="D114">
        <f t="shared" si="33"/>
        <v>0.58506619211612354</v>
      </c>
      <c r="H114">
        <f t="shared" si="19"/>
        <v>1</v>
      </c>
      <c r="I114">
        <f t="shared" si="37"/>
        <v>0.279001</v>
      </c>
      <c r="J114">
        <f t="shared" si="38"/>
        <v>1.4050981000655156</v>
      </c>
      <c r="K114">
        <f t="shared" si="22"/>
        <v>1</v>
      </c>
      <c r="L114">
        <f t="shared" si="34"/>
        <v>0.31600100000000003</v>
      </c>
      <c r="M114">
        <f t="shared" si="24"/>
        <v>0.19695534916137566</v>
      </c>
      <c r="N114">
        <f t="shared" si="25"/>
        <v>1</v>
      </c>
      <c r="O114">
        <f t="shared" si="35"/>
        <v>0.33100100000000005</v>
      </c>
      <c r="P114">
        <f t="shared" si="27"/>
        <v>2.1595412402315762E-2</v>
      </c>
      <c r="Q114">
        <f t="shared" si="28"/>
        <v>0.61649609399502725</v>
      </c>
      <c r="R114">
        <f t="shared" si="36"/>
        <v>0.33308100000000013</v>
      </c>
      <c r="S114">
        <f t="shared" si="30"/>
        <v>2.2778974735489263E-3</v>
      </c>
    </row>
    <row r="115" spans="2:19" x14ac:dyDescent="0.35">
      <c r="B115">
        <f t="shared" si="39"/>
        <v>0.33310100000000015</v>
      </c>
      <c r="C115">
        <f t="shared" si="32"/>
        <v>10.282054116158388</v>
      </c>
      <c r="D115">
        <f t="shared" si="33"/>
        <v>0.58556291090319912</v>
      </c>
      <c r="H115">
        <f t="shared" si="19"/>
        <v>1</v>
      </c>
      <c r="I115">
        <f t="shared" si="37"/>
        <v>0.279001</v>
      </c>
      <c r="J115">
        <f t="shared" si="38"/>
        <v>1.4050981000655156</v>
      </c>
      <c r="K115">
        <f t="shared" si="22"/>
        <v>1</v>
      </c>
      <c r="L115">
        <f t="shared" si="34"/>
        <v>0.31600100000000003</v>
      </c>
      <c r="M115">
        <f t="shared" si="24"/>
        <v>0.19695534916137566</v>
      </c>
      <c r="N115">
        <f t="shared" si="25"/>
        <v>1</v>
      </c>
      <c r="O115">
        <f t="shared" si="35"/>
        <v>0.33100100000000005</v>
      </c>
      <c r="P115">
        <f t="shared" si="27"/>
        <v>2.1595412402315762E-2</v>
      </c>
      <c r="Q115">
        <f t="shared" si="28"/>
        <v>0.64262838225989927</v>
      </c>
      <c r="R115">
        <f t="shared" si="36"/>
        <v>0.33310100000000015</v>
      </c>
      <c r="S115">
        <f t="shared" si="30"/>
        <v>2.0968460066650894E-3</v>
      </c>
    </row>
    <row r="116" spans="2:19" x14ac:dyDescent="0.35">
      <c r="B116">
        <f t="shared" si="39"/>
        <v>0.33312100000000017</v>
      </c>
      <c r="C116">
        <f t="shared" si="32"/>
        <v>10.757826986838401</v>
      </c>
      <c r="D116">
        <f t="shared" si="33"/>
        <v>0.58606843570461353</v>
      </c>
      <c r="H116">
        <f t="shared" si="19"/>
        <v>1</v>
      </c>
      <c r="I116">
        <f t="shared" si="37"/>
        <v>0.279001</v>
      </c>
      <c r="J116">
        <f t="shared" si="38"/>
        <v>1.4050981000655156</v>
      </c>
      <c r="K116">
        <f t="shared" si="22"/>
        <v>1</v>
      </c>
      <c r="L116">
        <f t="shared" si="34"/>
        <v>0.31600100000000003</v>
      </c>
      <c r="M116">
        <f t="shared" si="24"/>
        <v>0.19695534916137566</v>
      </c>
      <c r="N116">
        <f t="shared" si="25"/>
        <v>1</v>
      </c>
      <c r="O116">
        <f t="shared" si="35"/>
        <v>0.33100100000000005</v>
      </c>
      <c r="P116">
        <f t="shared" si="27"/>
        <v>2.1595412402315762E-2</v>
      </c>
      <c r="Q116">
        <f t="shared" si="28"/>
        <v>0.67236418667740006</v>
      </c>
      <c r="R116">
        <f t="shared" si="36"/>
        <v>0.33312100000000017</v>
      </c>
      <c r="S116">
        <f t="shared" si="30"/>
        <v>1.9158816664848633E-3</v>
      </c>
    </row>
    <row r="117" spans="2:19" x14ac:dyDescent="0.35">
      <c r="B117">
        <f t="shared" si="39"/>
        <v>0.33314100000000019</v>
      </c>
      <c r="C117">
        <f t="shared" si="32"/>
        <v>11.305879098940849</v>
      </c>
      <c r="D117">
        <f t="shared" si="33"/>
        <v>0.58658362667975317</v>
      </c>
      <c r="H117">
        <f t="shared" si="19"/>
        <v>1</v>
      </c>
      <c r="I117">
        <f t="shared" si="37"/>
        <v>0.279001</v>
      </c>
      <c r="J117">
        <f t="shared" si="38"/>
        <v>1.4050981000655156</v>
      </c>
      <c r="K117">
        <f t="shared" si="22"/>
        <v>1</v>
      </c>
      <c r="L117">
        <f t="shared" si="34"/>
        <v>0.31600100000000003</v>
      </c>
      <c r="M117">
        <f t="shared" si="24"/>
        <v>0.19695534916137566</v>
      </c>
      <c r="N117">
        <f t="shared" si="25"/>
        <v>1</v>
      </c>
      <c r="O117">
        <f t="shared" si="35"/>
        <v>0.33100100000000005</v>
      </c>
      <c r="P117">
        <f t="shared" si="27"/>
        <v>2.1595412402315762E-2</v>
      </c>
      <c r="Q117">
        <f t="shared" si="28"/>
        <v>0.70661744368380308</v>
      </c>
      <c r="R117">
        <f t="shared" si="36"/>
        <v>0.33314100000000019</v>
      </c>
      <c r="S117">
        <f t="shared" si="30"/>
        <v>1.7350043901305681E-3</v>
      </c>
    </row>
    <row r="118" spans="2:19" x14ac:dyDescent="0.35">
      <c r="B118">
        <f t="shared" si="39"/>
        <v>0.33316100000000021</v>
      </c>
      <c r="C118">
        <f t="shared" si="32"/>
        <v>11.946616390424952</v>
      </c>
      <c r="D118">
        <f t="shared" si="33"/>
        <v>0.58710952464308475</v>
      </c>
      <c r="H118">
        <f t="shared" si="19"/>
        <v>1</v>
      </c>
      <c r="I118">
        <f t="shared" si="37"/>
        <v>0.279001</v>
      </c>
      <c r="J118">
        <f t="shared" si="38"/>
        <v>1.4050981000655156</v>
      </c>
      <c r="K118">
        <f t="shared" si="22"/>
        <v>1</v>
      </c>
      <c r="L118">
        <f t="shared" si="34"/>
        <v>0.31600100000000003</v>
      </c>
      <c r="M118">
        <f t="shared" si="24"/>
        <v>0.19695534916137566</v>
      </c>
      <c r="N118">
        <f t="shared" si="25"/>
        <v>1</v>
      </c>
      <c r="O118">
        <f t="shared" si="35"/>
        <v>0.33100100000000005</v>
      </c>
      <c r="P118">
        <f t="shared" si="27"/>
        <v>2.1595412402315762E-2</v>
      </c>
      <c r="Q118">
        <f t="shared" si="28"/>
        <v>0.74666352440155948</v>
      </c>
      <c r="R118">
        <f t="shared" si="36"/>
        <v>0.33316100000000021</v>
      </c>
      <c r="S118">
        <f t="shared" si="30"/>
        <v>1.5542141147876808E-3</v>
      </c>
    </row>
    <row r="119" spans="2:19" x14ac:dyDescent="0.35">
      <c r="B119">
        <f t="shared" si="39"/>
        <v>0.33318100000000023</v>
      </c>
      <c r="C119">
        <f t="shared" si="32"/>
        <v>12.709545240907607</v>
      </c>
      <c r="D119">
        <f t="shared" si="33"/>
        <v>0.58764741456120828</v>
      </c>
      <c r="H119">
        <f t="shared" si="19"/>
        <v>1</v>
      </c>
      <c r="I119">
        <f t="shared" si="37"/>
        <v>0.279001</v>
      </c>
      <c r="J119">
        <f t="shared" si="38"/>
        <v>1.4050981000655156</v>
      </c>
      <c r="K119">
        <f t="shared" si="22"/>
        <v>1</v>
      </c>
      <c r="L119">
        <f t="shared" si="34"/>
        <v>0.31600100000000003</v>
      </c>
      <c r="M119">
        <f t="shared" si="24"/>
        <v>0.19695534916137566</v>
      </c>
      <c r="N119">
        <f t="shared" si="25"/>
        <v>1</v>
      </c>
      <c r="O119">
        <f t="shared" si="35"/>
        <v>0.33100100000000005</v>
      </c>
      <c r="P119">
        <f t="shared" si="27"/>
        <v>2.1595412402315762E-2</v>
      </c>
      <c r="Q119">
        <f t="shared" si="28"/>
        <v>0.79434657755672544</v>
      </c>
      <c r="R119">
        <f t="shared" si="36"/>
        <v>0.33318100000000023</v>
      </c>
      <c r="S119">
        <f t="shared" si="30"/>
        <v>1.3735107776994214E-3</v>
      </c>
    </row>
    <row r="120" spans="2:19" x14ac:dyDescent="0.35">
      <c r="B120">
        <f t="shared" si="39"/>
        <v>0.33320100000000025</v>
      </c>
      <c r="C120">
        <f t="shared" si="32"/>
        <v>13.639258296665528</v>
      </c>
      <c r="D120">
        <f t="shared" si="33"/>
        <v>0.58819892282432906</v>
      </c>
      <c r="H120">
        <f t="shared" si="19"/>
        <v>1</v>
      </c>
      <c r="I120">
        <f t="shared" si="37"/>
        <v>0.279001</v>
      </c>
      <c r="J120">
        <f t="shared" si="38"/>
        <v>1.4050981000655156</v>
      </c>
      <c r="K120">
        <f t="shared" si="22"/>
        <v>1</v>
      </c>
      <c r="L120">
        <f t="shared" si="34"/>
        <v>0.31600100000000003</v>
      </c>
      <c r="M120">
        <f t="shared" si="24"/>
        <v>0.19695534916137566</v>
      </c>
      <c r="N120">
        <f t="shared" si="25"/>
        <v>1</v>
      </c>
      <c r="O120">
        <f t="shared" si="35"/>
        <v>0.33100100000000005</v>
      </c>
      <c r="P120">
        <f t="shared" si="27"/>
        <v>2.1595412402315762E-2</v>
      </c>
      <c r="Q120">
        <f t="shared" si="28"/>
        <v>0.85245364354159547</v>
      </c>
      <c r="R120">
        <f t="shared" si="36"/>
        <v>0.33320100000000025</v>
      </c>
      <c r="S120">
        <f t="shared" si="30"/>
        <v>1.1928943161720214E-3</v>
      </c>
    </row>
    <row r="121" spans="2:19" x14ac:dyDescent="0.35">
      <c r="B121">
        <f t="shared" si="39"/>
        <v>0.33322100000000027</v>
      </c>
      <c r="C121">
        <f t="shared" si="32"/>
        <v>14.807063117813183</v>
      </c>
      <c r="D121">
        <f t="shared" si="33"/>
        <v>0.58876617426577393</v>
      </c>
      <c r="H121">
        <f t="shared" si="19"/>
        <v>1</v>
      </c>
      <c r="I121">
        <f t="shared" si="37"/>
        <v>0.279001</v>
      </c>
      <c r="J121">
        <f t="shared" si="38"/>
        <v>1.4050981000655156</v>
      </c>
      <c r="K121">
        <f t="shared" si="22"/>
        <v>1</v>
      </c>
      <c r="L121">
        <f t="shared" si="34"/>
        <v>0.31600100000000003</v>
      </c>
      <c r="M121">
        <f t="shared" si="24"/>
        <v>0.19695534916137566</v>
      </c>
      <c r="N121">
        <f t="shared" si="25"/>
        <v>1</v>
      </c>
      <c r="O121">
        <f t="shared" si="35"/>
        <v>0.33100100000000005</v>
      </c>
      <c r="P121">
        <f t="shared" si="27"/>
        <v>2.1595412402315762E-2</v>
      </c>
      <c r="Q121">
        <f t="shared" si="28"/>
        <v>0.92544144486332391</v>
      </c>
      <c r="R121">
        <f t="shared" si="36"/>
        <v>0.33322100000000027</v>
      </c>
      <c r="S121">
        <f t="shared" si="30"/>
        <v>1.0123646675693108E-3</v>
      </c>
    </row>
    <row r="122" spans="2:19" x14ac:dyDescent="0.35">
      <c r="B122">
        <f t="shared" si="39"/>
        <v>0.33324100000000029</v>
      </c>
      <c r="C122">
        <f t="shared" si="32"/>
        <v>16.335853836981308</v>
      </c>
      <c r="D122">
        <f t="shared" si="33"/>
        <v>0.58935206341458435</v>
      </c>
      <c r="H122">
        <f t="shared" si="19"/>
        <v>1</v>
      </c>
      <c r="I122">
        <f t="shared" si="37"/>
        <v>0.279001</v>
      </c>
      <c r="J122">
        <f t="shared" si="38"/>
        <v>1.4050981000655156</v>
      </c>
      <c r="K122">
        <f t="shared" si="22"/>
        <v>1</v>
      </c>
      <c r="L122">
        <f t="shared" si="34"/>
        <v>0.31600100000000003</v>
      </c>
      <c r="M122">
        <f t="shared" si="24"/>
        <v>0.19695534916137566</v>
      </c>
      <c r="N122">
        <f t="shared" si="25"/>
        <v>1</v>
      </c>
      <c r="O122">
        <f t="shared" si="35"/>
        <v>0.33100100000000005</v>
      </c>
      <c r="P122">
        <f t="shared" si="27"/>
        <v>2.1595412402315762E-2</v>
      </c>
      <c r="Q122">
        <f t="shared" si="28"/>
        <v>1</v>
      </c>
      <c r="R122">
        <f t="shared" si="36"/>
        <v>0.33322100000000027</v>
      </c>
      <c r="S122">
        <f t="shared" si="30"/>
        <v>1.0123646675693108E-3</v>
      </c>
    </row>
    <row r="123" spans="2:19" x14ac:dyDescent="0.35">
      <c r="B123">
        <f t="shared" si="39"/>
        <v>0.33326100000000031</v>
      </c>
      <c r="C123">
        <f t="shared" si="32"/>
        <v>18.460764269867902</v>
      </c>
      <c r="D123">
        <f t="shared" si="33"/>
        <v>0.58996076791145458</v>
      </c>
      <c r="H123">
        <f t="shared" si="19"/>
        <v>1</v>
      </c>
      <c r="I123">
        <f t="shared" si="37"/>
        <v>0.279001</v>
      </c>
      <c r="J123">
        <f t="shared" si="38"/>
        <v>1.4050981000655156</v>
      </c>
      <c r="K123">
        <f t="shared" si="22"/>
        <v>1</v>
      </c>
      <c r="L123">
        <f t="shared" si="34"/>
        <v>0.31600100000000003</v>
      </c>
      <c r="M123">
        <f t="shared" si="24"/>
        <v>0.19695534916137566</v>
      </c>
      <c r="N123">
        <f t="shared" si="25"/>
        <v>1</v>
      </c>
      <c r="O123">
        <f t="shared" si="35"/>
        <v>0.33100100000000005</v>
      </c>
      <c r="P123">
        <f t="shared" si="27"/>
        <v>2.1595412402315762E-2</v>
      </c>
      <c r="Q123">
        <f t="shared" si="28"/>
        <v>1</v>
      </c>
      <c r="R123">
        <f t="shared" si="36"/>
        <v>0.33322100000000027</v>
      </c>
      <c r="S123">
        <f t="shared" si="30"/>
        <v>1.0123646675693108E-3</v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Power curve</vt:lpstr>
      <vt:lpstr>Step function</vt:lpstr>
      <vt:lpstr>CP and CT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Järvinen Mika</dc:creator>
  <cp:lastModifiedBy>Järvinen Mika</cp:lastModifiedBy>
  <dcterms:created xsi:type="dcterms:W3CDTF">2022-04-23T14:09:30Z</dcterms:created>
  <dcterms:modified xsi:type="dcterms:W3CDTF">2024-06-29T10:54:10Z</dcterms:modified>
</cp:coreProperties>
</file>